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M-31\Desktop\Распоряжения постановления ,  контроль-надзор\2025\Закрытие дорог\"/>
    </mc:Choice>
  </mc:AlternateContent>
  <xr:revisionPtr revIDLastSave="0" documentId="8_{D629067F-DD13-4960-BD48-CB4330CF0DFE}" xr6:coauthVersionLast="37" xr6:coauthVersionMax="37" xr10:uidLastSave="{00000000-0000-0000-0000-000000000000}"/>
  <bookViews>
    <workbookView xWindow="0" yWindow="0" windowWidth="28800" windowHeight="10125" xr2:uid="{35757D65-87DA-438E-92A7-8D728689CA94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2" i="1" l="1"/>
  <c r="M282" i="1"/>
  <c r="L282" i="1"/>
  <c r="K282" i="1"/>
  <c r="J282" i="1"/>
  <c r="I282" i="1"/>
  <c r="W281" i="1"/>
  <c r="O281" i="1"/>
  <c r="W280" i="1"/>
  <c r="O280" i="1"/>
  <c r="E280" i="1"/>
  <c r="W279" i="1"/>
  <c r="O279" i="1"/>
  <c r="E279" i="1"/>
  <c r="W278" i="1"/>
  <c r="O278" i="1"/>
  <c r="E278" i="1"/>
  <c r="W277" i="1"/>
  <c r="O277" i="1"/>
  <c r="E277" i="1"/>
  <c r="W276" i="1"/>
  <c r="O276" i="1"/>
  <c r="E276" i="1"/>
  <c r="W275" i="1"/>
  <c r="O275" i="1"/>
  <c r="E275" i="1"/>
  <c r="W274" i="1"/>
  <c r="O274" i="1"/>
  <c r="E274" i="1"/>
  <c r="W273" i="1"/>
  <c r="O273" i="1"/>
  <c r="E273" i="1"/>
  <c r="W272" i="1"/>
  <c r="O272" i="1"/>
  <c r="E272" i="1"/>
  <c r="W271" i="1"/>
  <c r="O271" i="1"/>
  <c r="E271" i="1"/>
  <c r="W270" i="1"/>
  <c r="O270" i="1"/>
  <c r="W269" i="1"/>
  <c r="O269" i="1"/>
  <c r="E269" i="1"/>
  <c r="W268" i="1"/>
  <c r="O268" i="1"/>
  <c r="E268" i="1"/>
  <c r="W267" i="1"/>
  <c r="O267" i="1"/>
  <c r="E267" i="1"/>
  <c r="W266" i="1"/>
  <c r="O266" i="1"/>
  <c r="E266" i="1"/>
  <c r="W265" i="1"/>
  <c r="O265" i="1"/>
  <c r="E265" i="1"/>
  <c r="W264" i="1"/>
  <c r="O264" i="1"/>
  <c r="E264" i="1"/>
  <c r="W263" i="1"/>
  <c r="O263" i="1"/>
  <c r="E263" i="1"/>
  <c r="W262" i="1"/>
  <c r="O262" i="1"/>
  <c r="E262" i="1"/>
  <c r="W261" i="1"/>
  <c r="O261" i="1"/>
  <c r="E261" i="1"/>
  <c r="Q261" i="1" s="1"/>
  <c r="W260" i="1"/>
  <c r="O260" i="1"/>
  <c r="E260" i="1"/>
  <c r="W259" i="1"/>
  <c r="O259" i="1"/>
  <c r="E259" i="1"/>
  <c r="W258" i="1"/>
  <c r="O258" i="1"/>
  <c r="E258" i="1"/>
  <c r="W257" i="1"/>
  <c r="O257" i="1"/>
  <c r="E257" i="1"/>
  <c r="W256" i="1"/>
  <c r="O256" i="1"/>
  <c r="E256" i="1"/>
  <c r="W255" i="1"/>
  <c r="O255" i="1"/>
  <c r="E255" i="1"/>
  <c r="W254" i="1"/>
  <c r="O254" i="1"/>
  <c r="E254" i="1"/>
  <c r="W253" i="1"/>
  <c r="O253" i="1"/>
  <c r="E253" i="1"/>
  <c r="W252" i="1"/>
  <c r="O252" i="1"/>
  <c r="E252" i="1"/>
  <c r="W251" i="1"/>
  <c r="O251" i="1"/>
  <c r="E251" i="1"/>
  <c r="W250" i="1"/>
  <c r="O250" i="1"/>
  <c r="E250" i="1"/>
  <c r="W249" i="1"/>
  <c r="O249" i="1"/>
  <c r="E249" i="1"/>
  <c r="W248" i="1"/>
  <c r="O248" i="1"/>
  <c r="E248" i="1"/>
  <c r="W247" i="1"/>
  <c r="O247" i="1"/>
  <c r="E247" i="1"/>
  <c r="W246" i="1"/>
  <c r="O246" i="1"/>
  <c r="E246" i="1"/>
  <c r="W245" i="1"/>
  <c r="O245" i="1"/>
  <c r="E245" i="1"/>
  <c r="W244" i="1"/>
  <c r="O244" i="1"/>
  <c r="E244" i="1"/>
  <c r="W243" i="1"/>
  <c r="O243" i="1"/>
  <c r="E243" i="1"/>
  <c r="W242" i="1"/>
  <c r="O242" i="1"/>
  <c r="E242" i="1"/>
  <c r="O241" i="1"/>
  <c r="H241" i="1"/>
  <c r="H282" i="1" s="1"/>
  <c r="E241" i="1"/>
  <c r="W240" i="1"/>
  <c r="O240" i="1"/>
  <c r="E240" i="1"/>
  <c r="W239" i="1"/>
  <c r="O239" i="1"/>
  <c r="E239" i="1"/>
  <c r="W238" i="1"/>
  <c r="O238" i="1"/>
  <c r="E238" i="1"/>
  <c r="W237" i="1"/>
  <c r="O237" i="1"/>
  <c r="E237" i="1"/>
  <c r="W236" i="1"/>
  <c r="O236" i="1"/>
  <c r="E236" i="1"/>
  <c r="W235" i="1"/>
  <c r="O235" i="1"/>
  <c r="E235" i="1"/>
  <c r="W234" i="1"/>
  <c r="O234" i="1"/>
  <c r="E234" i="1"/>
  <c r="W233" i="1"/>
  <c r="O233" i="1"/>
  <c r="E233" i="1"/>
  <c r="W232" i="1"/>
  <c r="O232" i="1"/>
  <c r="E232" i="1"/>
  <c r="W231" i="1"/>
  <c r="O231" i="1"/>
  <c r="E231" i="1"/>
  <c r="W230" i="1"/>
  <c r="O230" i="1"/>
  <c r="E230" i="1"/>
  <c r="W229" i="1"/>
  <c r="O229" i="1"/>
  <c r="E229" i="1"/>
  <c r="W228" i="1"/>
  <c r="O228" i="1"/>
  <c r="E228" i="1"/>
  <c r="W227" i="1"/>
  <c r="O227" i="1"/>
  <c r="E227" i="1"/>
  <c r="W226" i="1"/>
  <c r="O226" i="1"/>
  <c r="E226" i="1"/>
  <c r="W225" i="1"/>
  <c r="O225" i="1"/>
  <c r="E225" i="1"/>
  <c r="U225" i="1" s="1"/>
  <c r="W224" i="1"/>
  <c r="O224" i="1"/>
  <c r="E224" i="1"/>
  <c r="W223" i="1"/>
  <c r="O223" i="1"/>
  <c r="E223" i="1"/>
  <c r="W222" i="1"/>
  <c r="O222" i="1"/>
  <c r="E222" i="1"/>
  <c r="W221" i="1"/>
  <c r="O221" i="1"/>
  <c r="E221" i="1"/>
  <c r="W220" i="1"/>
  <c r="O220" i="1"/>
  <c r="E220" i="1"/>
  <c r="W219" i="1"/>
  <c r="O219" i="1"/>
  <c r="E219" i="1"/>
  <c r="W218" i="1"/>
  <c r="O218" i="1"/>
  <c r="E218" i="1"/>
  <c r="W217" i="1"/>
  <c r="O217" i="1"/>
  <c r="E217" i="1"/>
  <c r="W216" i="1"/>
  <c r="O216" i="1"/>
  <c r="E216" i="1"/>
  <c r="W215" i="1"/>
  <c r="O215" i="1"/>
  <c r="E215" i="1"/>
  <c r="W214" i="1"/>
  <c r="O214" i="1"/>
  <c r="E214" i="1"/>
  <c r="W213" i="1"/>
  <c r="O213" i="1"/>
  <c r="E213" i="1"/>
  <c r="W212" i="1"/>
  <c r="O212" i="1"/>
  <c r="E212" i="1"/>
  <c r="O211" i="1"/>
  <c r="G211" i="1"/>
  <c r="E211" i="1" s="1"/>
  <c r="S106" i="1" s="1"/>
  <c r="W210" i="1"/>
  <c r="O210" i="1"/>
  <c r="E210" i="1"/>
  <c r="W209" i="1"/>
  <c r="O209" i="1"/>
  <c r="E209" i="1"/>
  <c r="W208" i="1"/>
  <c r="O208" i="1"/>
  <c r="E208" i="1"/>
  <c r="W207" i="1"/>
  <c r="O207" i="1"/>
  <c r="E207" i="1"/>
  <c r="W206" i="1"/>
  <c r="O206" i="1"/>
  <c r="E206" i="1"/>
  <c r="W205" i="1"/>
  <c r="O205" i="1"/>
  <c r="E205" i="1"/>
  <c r="W204" i="1"/>
  <c r="O204" i="1"/>
  <c r="E204" i="1"/>
  <c r="W203" i="1"/>
  <c r="O203" i="1"/>
  <c r="E203" i="1"/>
  <c r="W202" i="1"/>
  <c r="P202" i="1"/>
  <c r="P282" i="1" s="1"/>
  <c r="O202" i="1"/>
  <c r="E202" i="1"/>
  <c r="W201" i="1"/>
  <c r="O201" i="1"/>
  <c r="E201" i="1"/>
  <c r="W200" i="1"/>
  <c r="O200" i="1"/>
  <c r="E200" i="1"/>
  <c r="W199" i="1"/>
  <c r="O199" i="1"/>
  <c r="E199" i="1"/>
  <c r="W198" i="1"/>
  <c r="O198" i="1"/>
  <c r="E198" i="1"/>
  <c r="W197" i="1"/>
  <c r="O197" i="1"/>
  <c r="E197" i="1"/>
  <c r="W196" i="1"/>
  <c r="O196" i="1"/>
  <c r="E196" i="1"/>
  <c r="W195" i="1"/>
  <c r="O195" i="1"/>
  <c r="E195" i="1"/>
  <c r="W194" i="1"/>
  <c r="O194" i="1"/>
  <c r="E194" i="1"/>
  <c r="W193" i="1"/>
  <c r="O193" i="1"/>
  <c r="E193" i="1"/>
  <c r="W192" i="1"/>
  <c r="O192" i="1"/>
  <c r="E192" i="1"/>
  <c r="W191" i="1"/>
  <c r="O191" i="1"/>
  <c r="E191" i="1"/>
  <c r="W190" i="1"/>
  <c r="O190" i="1"/>
  <c r="E190" i="1"/>
  <c r="W189" i="1"/>
  <c r="O189" i="1"/>
  <c r="E189" i="1"/>
  <c r="W188" i="1"/>
  <c r="O188" i="1"/>
  <c r="E188" i="1"/>
  <c r="W187" i="1"/>
  <c r="O187" i="1"/>
  <c r="E187" i="1"/>
  <c r="W186" i="1"/>
  <c r="O186" i="1"/>
  <c r="E186" i="1"/>
  <c r="W185" i="1"/>
  <c r="O185" i="1"/>
  <c r="E185" i="1"/>
  <c r="W184" i="1"/>
  <c r="O184" i="1"/>
  <c r="E184" i="1"/>
  <c r="W183" i="1"/>
  <c r="O183" i="1"/>
  <c r="E183" i="1"/>
  <c r="W182" i="1"/>
  <c r="O182" i="1"/>
  <c r="E182" i="1"/>
  <c r="W181" i="1"/>
  <c r="O181" i="1"/>
  <c r="E181" i="1"/>
  <c r="W180" i="1"/>
  <c r="O180" i="1"/>
  <c r="E180" i="1"/>
  <c r="W179" i="1"/>
  <c r="O179" i="1"/>
  <c r="E179" i="1"/>
  <c r="W178" i="1"/>
  <c r="O178" i="1"/>
  <c r="E178" i="1"/>
  <c r="W177" i="1"/>
  <c r="O177" i="1"/>
  <c r="E177" i="1"/>
  <c r="W176" i="1"/>
  <c r="O176" i="1"/>
  <c r="E176" i="1"/>
  <c r="W175" i="1"/>
  <c r="O175" i="1"/>
  <c r="E175" i="1"/>
  <c r="W174" i="1"/>
  <c r="O174" i="1"/>
  <c r="E174" i="1"/>
  <c r="W173" i="1"/>
  <c r="O173" i="1"/>
  <c r="E173" i="1"/>
  <c r="W172" i="1"/>
  <c r="O172" i="1"/>
  <c r="E172" i="1"/>
  <c r="W171" i="1"/>
  <c r="O171" i="1"/>
  <c r="E171" i="1"/>
  <c r="W170" i="1"/>
  <c r="O170" i="1"/>
  <c r="E170" i="1"/>
  <c r="W169" i="1"/>
  <c r="O169" i="1"/>
  <c r="E169" i="1"/>
  <c r="W168" i="1"/>
  <c r="O168" i="1"/>
  <c r="E168" i="1"/>
  <c r="W167" i="1"/>
  <c r="O167" i="1"/>
  <c r="E167" i="1"/>
  <c r="W166" i="1"/>
  <c r="O166" i="1"/>
  <c r="E166" i="1"/>
  <c r="W165" i="1"/>
  <c r="O165" i="1"/>
  <c r="E165" i="1"/>
  <c r="W164" i="1"/>
  <c r="O164" i="1"/>
  <c r="E164" i="1"/>
  <c r="W163" i="1"/>
  <c r="O163" i="1"/>
  <c r="E163" i="1"/>
  <c r="W162" i="1"/>
  <c r="O162" i="1"/>
  <c r="E162" i="1"/>
  <c r="W161" i="1"/>
  <c r="O161" i="1"/>
  <c r="E161" i="1"/>
  <c r="W160" i="1"/>
  <c r="O160" i="1"/>
  <c r="E160" i="1"/>
  <c r="W159" i="1"/>
  <c r="O159" i="1"/>
  <c r="E159" i="1"/>
  <c r="W158" i="1"/>
  <c r="O158" i="1"/>
  <c r="E158" i="1"/>
  <c r="W157" i="1"/>
  <c r="O157" i="1"/>
  <c r="E157" i="1"/>
  <c r="W156" i="1"/>
  <c r="O156" i="1"/>
  <c r="E156" i="1"/>
  <c r="W155" i="1"/>
  <c r="O155" i="1"/>
  <c r="E155" i="1"/>
  <c r="W154" i="1"/>
  <c r="O154" i="1"/>
  <c r="E154" i="1"/>
  <c r="W153" i="1"/>
  <c r="O153" i="1"/>
  <c r="E153" i="1"/>
  <c r="W152" i="1"/>
  <c r="O152" i="1"/>
  <c r="E152" i="1"/>
  <c r="W151" i="1"/>
  <c r="O151" i="1"/>
  <c r="E151" i="1"/>
  <c r="W150" i="1"/>
  <c r="O150" i="1"/>
  <c r="E150" i="1"/>
  <c r="W149" i="1"/>
  <c r="O149" i="1"/>
  <c r="E149" i="1"/>
  <c r="W148" i="1"/>
  <c r="O148" i="1"/>
  <c r="E148" i="1"/>
  <c r="W147" i="1"/>
  <c r="O147" i="1"/>
  <c r="E147" i="1"/>
  <c r="W146" i="1"/>
  <c r="O146" i="1"/>
  <c r="E146" i="1"/>
  <c r="W145" i="1"/>
  <c r="O145" i="1"/>
  <c r="E145" i="1"/>
  <c r="W144" i="1"/>
  <c r="O144" i="1"/>
  <c r="E144" i="1"/>
  <c r="W143" i="1"/>
  <c r="O143" i="1"/>
  <c r="E143" i="1"/>
  <c r="W142" i="1"/>
  <c r="O142" i="1"/>
  <c r="W141" i="1"/>
  <c r="O141" i="1"/>
  <c r="E141" i="1"/>
  <c r="W140" i="1"/>
  <c r="O140" i="1"/>
  <c r="E140" i="1"/>
  <c r="W139" i="1"/>
  <c r="O139" i="1"/>
  <c r="E139" i="1"/>
  <c r="W138" i="1"/>
  <c r="O138" i="1"/>
  <c r="E138" i="1"/>
  <c r="W137" i="1"/>
  <c r="O137" i="1"/>
  <c r="E137" i="1"/>
  <c r="W136" i="1"/>
  <c r="O136" i="1"/>
  <c r="E136" i="1"/>
  <c r="W135" i="1"/>
  <c r="O135" i="1"/>
  <c r="E135" i="1"/>
  <c r="W134" i="1"/>
  <c r="O134" i="1"/>
  <c r="E134" i="1"/>
  <c r="W133" i="1"/>
  <c r="O133" i="1"/>
  <c r="E133" i="1"/>
  <c r="W132" i="1"/>
  <c r="O132" i="1"/>
  <c r="E132" i="1"/>
  <c r="W131" i="1"/>
  <c r="O131" i="1"/>
  <c r="E131" i="1"/>
  <c r="W130" i="1"/>
  <c r="O130" i="1"/>
  <c r="E130" i="1"/>
  <c r="W129" i="1"/>
  <c r="O129" i="1"/>
  <c r="E129" i="1"/>
  <c r="W128" i="1"/>
  <c r="O128" i="1"/>
  <c r="E128" i="1"/>
  <c r="W127" i="1"/>
  <c r="O127" i="1"/>
  <c r="E127" i="1"/>
  <c r="W126" i="1"/>
  <c r="O126" i="1"/>
  <c r="E126" i="1"/>
  <c r="W125" i="1"/>
  <c r="O125" i="1"/>
  <c r="E125" i="1"/>
  <c r="W124" i="1"/>
  <c r="O124" i="1"/>
  <c r="E124" i="1"/>
  <c r="W123" i="1"/>
  <c r="O123" i="1"/>
  <c r="E123" i="1"/>
  <c r="W122" i="1"/>
  <c r="O122" i="1"/>
  <c r="E122" i="1"/>
  <c r="W121" i="1"/>
  <c r="O121" i="1"/>
  <c r="W120" i="1"/>
  <c r="O120" i="1"/>
  <c r="E120" i="1"/>
  <c r="W119" i="1"/>
  <c r="O119" i="1"/>
  <c r="E119" i="1"/>
  <c r="W118" i="1"/>
  <c r="O118" i="1"/>
  <c r="E118" i="1"/>
  <c r="W117" i="1"/>
  <c r="O117" i="1"/>
  <c r="E117" i="1"/>
  <c r="W116" i="1"/>
  <c r="O116" i="1"/>
  <c r="E116" i="1"/>
  <c r="W115" i="1"/>
  <c r="O115" i="1"/>
  <c r="E115" i="1"/>
  <c r="W114" i="1"/>
  <c r="O114" i="1"/>
  <c r="E114" i="1"/>
  <c r="W113" i="1"/>
  <c r="O113" i="1"/>
  <c r="E113" i="1"/>
  <c r="W112" i="1"/>
  <c r="O112" i="1"/>
  <c r="E112" i="1"/>
  <c r="W111" i="1"/>
  <c r="O111" i="1"/>
  <c r="E111" i="1"/>
  <c r="W110" i="1"/>
  <c r="O110" i="1"/>
  <c r="E110" i="1"/>
  <c r="W109" i="1"/>
  <c r="O109" i="1"/>
  <c r="E109" i="1"/>
  <c r="W108" i="1"/>
  <c r="O108" i="1"/>
  <c r="E108" i="1"/>
  <c r="W107" i="1"/>
  <c r="O107" i="1"/>
  <c r="E107" i="1"/>
  <c r="W106" i="1"/>
  <c r="O106" i="1"/>
  <c r="W105" i="1"/>
  <c r="O105" i="1"/>
  <c r="E105" i="1"/>
  <c r="W104" i="1"/>
  <c r="O104" i="1"/>
  <c r="E104" i="1"/>
  <c r="W103" i="1"/>
  <c r="O103" i="1"/>
  <c r="E103" i="1"/>
  <c r="W102" i="1"/>
  <c r="O102" i="1"/>
  <c r="E102" i="1"/>
  <c r="W101" i="1"/>
  <c r="O101" i="1"/>
  <c r="E101" i="1"/>
  <c r="W100" i="1"/>
  <c r="O100" i="1"/>
  <c r="E100" i="1"/>
  <c r="W99" i="1"/>
  <c r="O99" i="1"/>
  <c r="E99" i="1"/>
  <c r="W98" i="1"/>
  <c r="O98" i="1"/>
  <c r="E98" i="1"/>
  <c r="W97" i="1"/>
  <c r="O97" i="1"/>
  <c r="E97" i="1"/>
  <c r="W96" i="1"/>
  <c r="O96" i="1"/>
  <c r="E96" i="1"/>
  <c r="W95" i="1"/>
  <c r="O95" i="1"/>
  <c r="E95" i="1"/>
  <c r="W94" i="1"/>
  <c r="O94" i="1"/>
  <c r="E94" i="1"/>
  <c r="W93" i="1"/>
  <c r="O93" i="1"/>
  <c r="E93" i="1"/>
  <c r="W92" i="1"/>
  <c r="O92" i="1"/>
  <c r="E92" i="1"/>
  <c r="W91" i="1"/>
  <c r="O91" i="1"/>
  <c r="E91" i="1"/>
  <c r="W90" i="1"/>
  <c r="O90" i="1"/>
  <c r="E90" i="1"/>
  <c r="W89" i="1"/>
  <c r="O89" i="1"/>
  <c r="E89" i="1"/>
  <c r="W88" i="1"/>
  <c r="O88" i="1"/>
  <c r="E88" i="1"/>
  <c r="W87" i="1"/>
  <c r="O87" i="1"/>
  <c r="W86" i="1"/>
  <c r="O86" i="1"/>
  <c r="E86" i="1"/>
  <c r="W85" i="1"/>
  <c r="O85" i="1"/>
  <c r="E85" i="1"/>
  <c r="W84" i="1"/>
  <c r="O84" i="1"/>
  <c r="E84" i="1"/>
  <c r="W83" i="1"/>
  <c r="O83" i="1"/>
  <c r="E83" i="1"/>
  <c r="W82" i="1"/>
  <c r="O82" i="1"/>
  <c r="E82" i="1"/>
  <c r="W81" i="1"/>
  <c r="O81" i="1"/>
  <c r="E81" i="1"/>
  <c r="W80" i="1"/>
  <c r="O80" i="1"/>
  <c r="E80" i="1"/>
  <c r="W79" i="1"/>
  <c r="O79" i="1"/>
  <c r="E79" i="1"/>
  <c r="W78" i="1"/>
  <c r="O78" i="1"/>
  <c r="E78" i="1"/>
  <c r="W77" i="1"/>
  <c r="O77" i="1"/>
  <c r="E77" i="1"/>
  <c r="W76" i="1"/>
  <c r="O76" i="1"/>
  <c r="E76" i="1"/>
  <c r="W75" i="1"/>
  <c r="O75" i="1"/>
  <c r="E75" i="1"/>
  <c r="W74" i="1"/>
  <c r="O74" i="1"/>
  <c r="E74" i="1"/>
  <c r="W73" i="1"/>
  <c r="O73" i="1"/>
  <c r="E73" i="1"/>
  <c r="W72" i="1"/>
  <c r="O72" i="1"/>
  <c r="E72" i="1"/>
  <c r="W71" i="1"/>
  <c r="O71" i="1"/>
  <c r="E71" i="1"/>
  <c r="W70" i="1"/>
  <c r="O70" i="1"/>
  <c r="E70" i="1"/>
  <c r="W69" i="1"/>
  <c r="O69" i="1"/>
  <c r="E69" i="1"/>
  <c r="W68" i="1"/>
  <c r="O68" i="1"/>
  <c r="E68" i="1"/>
  <c r="W67" i="1"/>
  <c r="O67" i="1"/>
  <c r="E67" i="1"/>
  <c r="W66" i="1"/>
  <c r="O66" i="1"/>
  <c r="E66" i="1"/>
  <c r="W65" i="1"/>
  <c r="O65" i="1"/>
  <c r="E65" i="1"/>
  <c r="W64" i="1"/>
  <c r="O64" i="1"/>
  <c r="W63" i="1"/>
  <c r="O63" i="1"/>
  <c r="E63" i="1"/>
  <c r="W62" i="1"/>
  <c r="O62" i="1"/>
  <c r="E62" i="1"/>
  <c r="W61" i="1"/>
  <c r="O61" i="1"/>
  <c r="E61" i="1"/>
  <c r="W60" i="1"/>
  <c r="O60" i="1"/>
  <c r="E60" i="1"/>
  <c r="W59" i="1"/>
  <c r="O59" i="1"/>
  <c r="E59" i="1"/>
  <c r="W58" i="1"/>
  <c r="O58" i="1"/>
  <c r="E58" i="1"/>
  <c r="W57" i="1"/>
  <c r="O57" i="1"/>
  <c r="E57" i="1"/>
  <c r="W56" i="1"/>
  <c r="O56" i="1"/>
  <c r="E56" i="1"/>
  <c r="W55" i="1"/>
  <c r="O55" i="1"/>
  <c r="E55" i="1"/>
  <c r="W54" i="1"/>
  <c r="O54" i="1"/>
  <c r="E54" i="1"/>
  <c r="W53" i="1"/>
  <c r="O53" i="1"/>
  <c r="E53" i="1"/>
  <c r="W52" i="1"/>
  <c r="O52" i="1"/>
  <c r="E52" i="1"/>
  <c r="W51" i="1"/>
  <c r="O51" i="1"/>
  <c r="E51" i="1"/>
  <c r="W50" i="1"/>
  <c r="O50" i="1"/>
  <c r="E50" i="1"/>
  <c r="W49" i="1"/>
  <c r="O49" i="1"/>
  <c r="E49" i="1"/>
  <c r="W48" i="1"/>
  <c r="O48" i="1"/>
  <c r="E48" i="1"/>
  <c r="W47" i="1"/>
  <c r="O47" i="1"/>
  <c r="E47" i="1"/>
  <c r="W46" i="1"/>
  <c r="O46" i="1"/>
  <c r="E46" i="1"/>
  <c r="W45" i="1"/>
  <c r="O45" i="1"/>
  <c r="E45" i="1"/>
  <c r="W44" i="1"/>
  <c r="O44" i="1"/>
  <c r="E44" i="1"/>
  <c r="W43" i="1"/>
  <c r="O43" i="1"/>
  <c r="E43" i="1"/>
  <c r="W42" i="1"/>
  <c r="O42" i="1"/>
  <c r="E42" i="1"/>
  <c r="W41" i="1"/>
  <c r="O41" i="1"/>
  <c r="E41" i="1"/>
  <c r="W40" i="1"/>
  <c r="O40" i="1"/>
  <c r="E40" i="1"/>
  <c r="W39" i="1"/>
  <c r="O39" i="1"/>
  <c r="E39" i="1"/>
  <c r="W38" i="1"/>
  <c r="O38" i="1"/>
  <c r="E38" i="1"/>
  <c r="W37" i="1"/>
  <c r="O37" i="1"/>
  <c r="W36" i="1"/>
  <c r="O36" i="1"/>
  <c r="E36" i="1"/>
  <c r="W35" i="1"/>
  <c r="O35" i="1"/>
  <c r="E35" i="1"/>
  <c r="W34" i="1"/>
  <c r="O34" i="1"/>
  <c r="E34" i="1"/>
  <c r="W33" i="1"/>
  <c r="O33" i="1"/>
  <c r="E33" i="1"/>
  <c r="W32" i="1"/>
  <c r="O32" i="1"/>
  <c r="E32" i="1"/>
  <c r="W31" i="1"/>
  <c r="O31" i="1"/>
  <c r="W30" i="1"/>
  <c r="O30" i="1"/>
  <c r="E30" i="1"/>
  <c r="W29" i="1"/>
  <c r="O29" i="1"/>
  <c r="E29" i="1"/>
  <c r="W28" i="1"/>
  <c r="O28" i="1"/>
  <c r="E28" i="1"/>
  <c r="W27" i="1"/>
  <c r="O27" i="1"/>
  <c r="E27" i="1"/>
  <c r="W26" i="1"/>
  <c r="O26" i="1"/>
  <c r="E26" i="1"/>
  <c r="W25" i="1"/>
  <c r="O25" i="1"/>
  <c r="E25" i="1"/>
  <c r="W24" i="1"/>
  <c r="O24" i="1"/>
  <c r="E24" i="1"/>
  <c r="W23" i="1"/>
  <c r="O23" i="1"/>
  <c r="E23" i="1"/>
  <c r="W22" i="1"/>
  <c r="O22" i="1"/>
  <c r="E22" i="1"/>
  <c r="W21" i="1"/>
  <c r="O21" i="1"/>
  <c r="E21" i="1"/>
  <c r="W20" i="1"/>
  <c r="O20" i="1"/>
  <c r="E20" i="1"/>
  <c r="W19" i="1"/>
  <c r="O19" i="1"/>
  <c r="E19" i="1"/>
  <c r="W18" i="1"/>
  <c r="O18" i="1"/>
  <c r="E18" i="1"/>
  <c r="W17" i="1"/>
  <c r="O17" i="1"/>
  <c r="E17" i="1"/>
  <c r="W16" i="1"/>
  <c r="O16" i="1"/>
  <c r="E16" i="1"/>
  <c r="W15" i="1"/>
  <c r="O15" i="1"/>
  <c r="E15" i="1"/>
  <c r="W14" i="1"/>
  <c r="O14" i="1"/>
  <c r="E14" i="1"/>
  <c r="W13" i="1"/>
  <c r="O13" i="1"/>
  <c r="E13" i="1"/>
  <c r="W12" i="1"/>
  <c r="O12" i="1"/>
  <c r="E12" i="1"/>
  <c r="W11" i="1"/>
  <c r="O11" i="1"/>
  <c r="E11" i="1"/>
  <c r="W10" i="1"/>
  <c r="O10" i="1"/>
  <c r="E10" i="1"/>
  <c r="W9" i="1"/>
  <c r="O9" i="1"/>
  <c r="E9" i="1"/>
  <c r="W8" i="1"/>
  <c r="O8" i="1"/>
  <c r="E8" i="1"/>
  <c r="W7" i="1"/>
  <c r="O7" i="1"/>
  <c r="E7" i="1"/>
  <c r="W6" i="1"/>
  <c r="O6" i="1"/>
  <c r="E6" i="1"/>
  <c r="W5" i="1"/>
  <c r="O5" i="1"/>
  <c r="E5" i="1"/>
  <c r="W4" i="1"/>
  <c r="O4" i="1"/>
  <c r="O282" i="1" s="1"/>
  <c r="E4" i="1"/>
  <c r="W3" i="1"/>
  <c r="O3" i="1"/>
  <c r="E3" i="1"/>
  <c r="E282" i="1" s="1"/>
  <c r="H283" i="1" l="1"/>
  <c r="I283" i="1"/>
  <c r="E284" i="1"/>
  <c r="J283" i="1"/>
  <c r="G288" i="1"/>
  <c r="W211" i="1"/>
  <c r="T225" i="1"/>
  <c r="G282" i="1"/>
  <c r="E288" i="1" s="1"/>
  <c r="W2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283" authorId="0" shapeId="0" xr:uid="{3FB5D141-6C8B-4FE6-AFFE-20AB77F274C2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<sst xmlns="http://schemas.openxmlformats.org/spreadsheetml/2006/main" count="987" uniqueCount="599">
  <si>
    <t xml:space="preserve">Приложение к постановлению
 администрации муниципального района
 «Перемышльский район»                                                                                                                                                                                              №  227   от    « 07 »    марта 2025г
</t>
  </si>
  <si>
    <t>№ п/п</t>
  </si>
  <si>
    <t>Идентификационный номер</t>
  </si>
  <si>
    <t>Наименование автодороги</t>
  </si>
  <si>
    <t>Принадлежность</t>
  </si>
  <si>
    <t>Протяженность(км)</t>
  </si>
  <si>
    <t>Предельно допустимая нагрузка на каждую ось транспортного средства, тонн</t>
  </si>
  <si>
    <t>Грунт</t>
  </si>
  <si>
    <t>Щебень</t>
  </si>
  <si>
    <t>Асфальт</t>
  </si>
  <si>
    <t>Бетон</t>
  </si>
  <si>
    <t>Столбец6</t>
  </si>
  <si>
    <t>ПАСПОРТИЗАЦИЯ</t>
  </si>
  <si>
    <t>МЕЖЕВАНИЕ</t>
  </si>
  <si>
    <t>Столбец5</t>
  </si>
  <si>
    <t>ФИЛЬТР ПО ТВЕРДОМУ</t>
  </si>
  <si>
    <t>Столбец1</t>
  </si>
  <si>
    <t>Столбец2</t>
  </si>
  <si>
    <t>Столбец3</t>
  </si>
  <si>
    <t>Столбец4</t>
  </si>
  <si>
    <t>Столбец42</t>
  </si>
  <si>
    <t>Столбец43</t>
  </si>
  <si>
    <t>Столбец44</t>
  </si>
  <si>
    <t>Столбец45</t>
  </si>
  <si>
    <t>Столбец46</t>
  </si>
  <si>
    <t>Столбец47</t>
  </si>
  <si>
    <t>Столбец48</t>
  </si>
  <si>
    <t>Столбец49</t>
  </si>
  <si>
    <t>29 232 ОП МР-001</t>
  </si>
  <si>
    <t>«Калуга-Тула» -д. Н. Косьмово</t>
  </si>
  <si>
    <t>с. Ахлебинино</t>
  </si>
  <si>
    <t>Да</t>
  </si>
  <si>
    <t>29 232 ОП МР-002</t>
  </si>
  <si>
    <t>д. Н. Косьмово – д. В. Косьмово</t>
  </si>
  <si>
    <t>29 232 ОП МР-003</t>
  </si>
  <si>
    <t>д.Никольское – д. Пушкино</t>
  </si>
  <si>
    <t>29 232 ОП МР-004</t>
  </si>
  <si>
    <t>«Калуга _Тула» - д.Николаевка</t>
  </si>
  <si>
    <t>29 232 ОП МР-005</t>
  </si>
  <si>
    <t>с.Борищево – д. Садки</t>
  </si>
  <si>
    <t>с. Борищево</t>
  </si>
  <si>
    <t>29 232 ОП МР-006</t>
  </si>
  <si>
    <t>с. Борищево – д. Орля</t>
  </si>
  <si>
    <t>да</t>
  </si>
  <si>
    <t>29 232 ОП МР-007</t>
  </si>
  <si>
    <t>д. Ладыгино – д. Ершовка</t>
  </si>
  <si>
    <t>д. Горки</t>
  </si>
  <si>
    <t>29 232 ОП МР-008</t>
  </si>
  <si>
    <t>«с. Перемышль - д. Погореловка» – д. Дементеевка</t>
  </si>
  <si>
    <t>29 232 ОП МР-009</t>
  </si>
  <si>
    <t>д. Ладыгино – д. Кульнево</t>
  </si>
  <si>
    <t>29 232 ОП МР-010</t>
  </si>
  <si>
    <t>д. Кульнево – д. Дементеевка</t>
  </si>
  <si>
    <t>29 232 ОП МР-011</t>
  </si>
  <si>
    <t>«п. Воротынск –с. Перемышль» - д. Ладыгино</t>
  </si>
  <si>
    <t>29 232 ОП МР-012</t>
  </si>
  <si>
    <t>"Калуга – Козельск" – д.Воробьевка</t>
  </si>
  <si>
    <t>29 232 ОП МР-013</t>
  </si>
  <si>
    <t>д. Ждановка – д.Петровское</t>
  </si>
  <si>
    <t>д. Погореловка</t>
  </si>
  <si>
    <t>29 232 ОП МР-014</t>
  </si>
  <si>
    <t>д.Петровское – д. Синятино</t>
  </si>
  <si>
    <t>29 232 ОП МР-015</t>
  </si>
  <si>
    <t>д.Синятино – д.Погореловка</t>
  </si>
  <si>
    <t>29 232 ОП МР-016</t>
  </si>
  <si>
    <t>д.Погореловка –д. Колышово</t>
  </si>
  <si>
    <t>29 232 ОП МР-017</t>
  </si>
  <si>
    <t>«с. Перемышль – д. Погореловка» - д.Жашково</t>
  </si>
  <si>
    <t>с. Перемышль</t>
  </si>
  <si>
    <t>29 232 ОП МР-018</t>
  </si>
  <si>
    <t>«Калуга – Козельск» - д.Кожемякино</t>
  </si>
  <si>
    <t>д. Покровское</t>
  </si>
  <si>
    <t>29 232 ОП МР-019</t>
  </si>
  <si>
    <t>д. Михайловское – д. Афанасьево</t>
  </si>
  <si>
    <t>29 232 ОП МР-020</t>
  </si>
  <si>
    <t>д. Афанасьево – д.Григорово</t>
  </si>
  <si>
    <t>29 232 ОП МР-021</t>
  </si>
  <si>
    <t>д.Н. Алопово – д.Щепихино</t>
  </si>
  <si>
    <t>29 232 ОП МР-022</t>
  </si>
  <si>
    <t>д. Гордиково – д. Юпинка</t>
  </si>
  <si>
    <t>с. Ильинское</t>
  </si>
  <si>
    <t>29 232 ОП МР-023</t>
  </si>
  <si>
    <t>д. Кудиново- д. Букреево</t>
  </si>
  <si>
    <t>29 232 ОП МР-024</t>
  </si>
  <si>
    <t>«д. Ильинское – д. В. Вялицы» - д. Ермашовка</t>
  </si>
  <si>
    <t>29 232 816 ОП МП-003</t>
  </si>
  <si>
    <t>«автодорога по д.Ермашовка»</t>
  </si>
  <si>
    <t>29 232 ОП МР-025</t>
  </si>
  <si>
    <t>д. В.Вялицы – д. Н. Вялицы</t>
  </si>
  <si>
    <t>29 232 ОП МР-026</t>
  </si>
  <si>
    <t>д. Н.Вялицы- д. Ястребово</t>
  </si>
  <si>
    <t>29 232 ОП МР-027</t>
  </si>
  <si>
    <t>«с. Ильинское – д.В. Вялицы» - д. Кудиново</t>
  </si>
  <si>
    <t>29 232 ОП МР-028</t>
  </si>
  <si>
    <t>д. Сильково- д. Татьево</t>
  </si>
  <si>
    <t>дер. Сильково</t>
  </si>
  <si>
    <t>29 232 ОП МР-029</t>
  </si>
  <si>
    <t>д. Сильково – д. Грицкое</t>
  </si>
  <si>
    <t>29 232 ОП МР-030</t>
  </si>
  <si>
    <t>д. Новоселки – д. Головнино</t>
  </si>
  <si>
    <t>29 232 ОП МР-031</t>
  </si>
  <si>
    <t>«Москва – Киев - Перемышль» - д. Н. Подгоричи</t>
  </si>
  <si>
    <t>29 232 ОП МР-032</t>
  </si>
  <si>
    <t>д.Заборовка – д. Лучкино</t>
  </si>
  <si>
    <t>с. КОСХС</t>
  </si>
  <si>
    <t>29 232 ОП МР-033</t>
  </si>
  <si>
    <t>с. Калужская опытная сельскохозяйственная станция – д. Столпово</t>
  </si>
  <si>
    <t>29 232 ОП МР-034</t>
  </si>
  <si>
    <t>«Москва – Киев - Перемышль» - д. Заболотье</t>
  </si>
  <si>
    <t>29 232 ОП МР-035</t>
  </si>
  <si>
    <t>с. Калужская опытная сельскохозяйственная станция – д. Рядово</t>
  </si>
  <si>
    <t>29 232 ОП МР-036</t>
  </si>
  <si>
    <t>д.Столпово – д. Слевидово</t>
  </si>
  <si>
    <t>29 232 ОП МР-037</t>
  </si>
  <si>
    <t>д.Корекозево – д.Киреево</t>
  </si>
  <si>
    <t>с. Корекозево</t>
  </si>
  <si>
    <t>29 232 ОП МР-038</t>
  </si>
  <si>
    <t>д.Елизаветинка – д.Б. Сушки</t>
  </si>
  <si>
    <t>д. Большие Козлы</t>
  </si>
  <si>
    <t>29 232 ОП МР-039</t>
  </si>
  <si>
    <t>«Калуга - Козельск» - д. Б. Сушки</t>
  </si>
  <si>
    <t>29 232 ОП МР-040</t>
  </si>
  <si>
    <t>«д. Голодское – Суворов – Одоев -Григоровское» - д.Вольня</t>
  </si>
  <si>
    <t>29 232 ОП МР-041</t>
  </si>
  <si>
    <t>«Калуга -Козельск» - Пионер лагеря</t>
  </si>
  <si>
    <t>29 232 ОП МР-042</t>
  </si>
  <si>
    <t>"д. Голодское – Суворов - Одоев» -д. Григоровское"- д. Голчань</t>
  </si>
  <si>
    <t>29 232 ОП МР-044</t>
  </si>
  <si>
    <t>«д.Голодское – Суворов - Одоев» - д. Мехово</t>
  </si>
  <si>
    <t>29 232 ОП МР-045</t>
  </si>
  <si>
    <t>«д.Голодское – Суворов - Одоев» - д. Раздол</t>
  </si>
  <si>
    <t>с. Гремячево</t>
  </si>
  <si>
    <t>29 232 ОП МР-046</t>
  </si>
  <si>
    <t>«д.Голодское – Суворов - Одоев» - д.Зимницы</t>
  </si>
  <si>
    <t>29 232 ОП МР-047</t>
  </si>
  <si>
    <t>д. Григоровское – д. Белая</t>
  </si>
  <si>
    <t>д. Григоровское</t>
  </si>
  <si>
    <t>29 232 ОП МР-048</t>
  </si>
  <si>
    <t>д. Игнатовское – д. Григоровское</t>
  </si>
  <si>
    <t>29 232 ОП МР-049</t>
  </si>
  <si>
    <t>д. Григоровское – д. Салтановское</t>
  </si>
  <si>
    <t>29 232 ОП МР-050</t>
  </si>
  <si>
    <t>д. Малютино – д. Чесноки</t>
  </si>
  <si>
    <t>29 232 ОП МР-051</t>
  </si>
  <si>
    <t>д. Чесноки – д. Зеленино</t>
  </si>
  <si>
    <t>29 232 ОП МР-052</t>
  </si>
  <si>
    <t>д.Зеленино – д. Алексеевское</t>
  </si>
  <si>
    <t>29 232 ОП МР-053</t>
  </si>
  <si>
    <t>д.Малютино – д. Кириловское</t>
  </si>
  <si>
    <t>29 232 ОП МР-054</t>
  </si>
  <si>
    <t>д. Кириловское – д.Никитинка</t>
  </si>
  <si>
    <t>29 232 ОП МР-055</t>
  </si>
  <si>
    <t>д. Никитинка – д. Митинка</t>
  </si>
  <si>
    <t>29 232 ОП МР-056</t>
  </si>
  <si>
    <t>д. Григоровское – д. Константиновка</t>
  </si>
  <si>
    <t>29 232 ОП МР-057</t>
  </si>
  <si>
    <t>д. Акиньшино – д. Нелюбовское</t>
  </si>
  <si>
    <t>29 232 ОП МР-058</t>
  </si>
  <si>
    <t>"д.Голодское –д. Константиновка –д. Крутые Верхи (карьер)" – д. Малютино</t>
  </si>
  <si>
    <t>29 232 ОП МР-059</t>
  </si>
  <si>
    <t>д. Константиновка – д. Крутые Верхи (карьер)</t>
  </si>
  <si>
    <t>29 232 ОП МР-060</t>
  </si>
  <si>
    <t>д. Большие Козлы – д. Еловка</t>
  </si>
  <si>
    <t>29 232 ОП МР-061</t>
  </si>
  <si>
    <t>д. Морозовы дворы– д. Крутые Верхи</t>
  </si>
  <si>
    <t>29 232 ОП МР-062</t>
  </si>
  <si>
    <t>д. Морозовы Дворы – д. Ильинка</t>
  </si>
  <si>
    <t>29 232 ОП МР-063</t>
  </si>
  <si>
    <t>д. Хотисино – д. Холмы</t>
  </si>
  <si>
    <t>д. Хотисино</t>
  </si>
  <si>
    <t>29 232 ОП МР-064</t>
  </si>
  <si>
    <t>д. Холмы – д. Антиповка</t>
  </si>
  <si>
    <t>29 232 ОП МР-065</t>
  </si>
  <si>
    <t>д. Подкорье - д. Петропавлово</t>
  </si>
  <si>
    <t>29 232 ОП МР-066</t>
  </si>
  <si>
    <t>д. Рождественно - д. Петропавлово</t>
  </si>
  <si>
    <t>29 232 ОП МР-067</t>
  </si>
  <si>
    <t>д. Петропавлово – д. Морхань</t>
  </si>
  <si>
    <t>29 232 ОП МР-068</t>
  </si>
  <si>
    <t>д. Хотисино – д. Рождественно</t>
  </si>
  <si>
    <t>29 232 ОП МР-069</t>
  </si>
  <si>
    <t>«Калуга - Тула» - д. Ломохино</t>
  </si>
  <si>
    <t>29 232 ОП МР-070</t>
  </si>
  <si>
    <t>д. Ломохино - д. Боково</t>
  </si>
  <si>
    <t>29 232 ОП МР-071</t>
  </si>
  <si>
    <t>д. Усадье – д. Фитинино</t>
  </si>
  <si>
    <t>29 232 ОП МР-072</t>
  </si>
  <si>
    <t>«Калуга – Тула» - д. Фитинино</t>
  </si>
  <si>
    <t>29 232 ОП МР-073</t>
  </si>
  <si>
    <t>д. Фитинино – д. Гриднево</t>
  </si>
  <si>
    <t>29 232 ОП МР-074</t>
  </si>
  <si>
    <t>а/дорога «Калуга – Тула» - д. Семеновка</t>
  </si>
  <si>
    <t>д. Песочня</t>
  </si>
  <si>
    <t>29 232 ОП МР-075</t>
  </si>
  <si>
    <t>д. Семеновка – д. Пески</t>
  </si>
  <si>
    <t>29 232 ОП МР-076</t>
  </si>
  <si>
    <t>«Калуга - Тула» - д. Борисовка</t>
  </si>
  <si>
    <t>29 232 ОП МР-077</t>
  </si>
  <si>
    <t>«Калуга - Тула» - д. Курово</t>
  </si>
  <si>
    <t>29 232 ОП МР-078</t>
  </si>
  <si>
    <t>1Р132 «Калуга – Тула – Михайлов – Рязань» – д. Песочня – д. Кременево</t>
  </si>
  <si>
    <t>29 232 ОП МР-079</t>
  </si>
  <si>
    <t>«д. Песочня – д. Кременево» - д. Никитье</t>
  </si>
  <si>
    <t>29 232 ОП МР-080</t>
  </si>
  <si>
    <t>«д. Песочня – д. Кременево» - д. Самойлово</t>
  </si>
  <si>
    <t>29 232 ОП МР-081</t>
  </si>
  <si>
    <t>д. Кременево – д. Зябки</t>
  </si>
  <si>
    <t>29 232 ОП МР-082</t>
  </si>
  <si>
    <t>д. Зябки – д. Алексеевка</t>
  </si>
  <si>
    <t>29 232 ОП МР-083</t>
  </si>
  <si>
    <t>«Калуга - Тула» - д. Брагино</t>
  </si>
  <si>
    <t>с. Макарово</t>
  </si>
  <si>
    <t>29 232 ОП МР-084</t>
  </si>
  <si>
    <t>«Калуга - Тула - д. Брагино» - д. Зенилово</t>
  </si>
  <si>
    <t>29 232 ОП МР-085</t>
  </si>
  <si>
    <t>«Калуга - Тула» - д. Басово</t>
  </si>
  <si>
    <t>29 232 ОП МР-086</t>
  </si>
  <si>
    <t>«Калуга - Тула» - д. Забелино</t>
  </si>
  <si>
    <t>2 дороги</t>
  </si>
  <si>
    <t>29 232 ОП МР-087</t>
  </si>
  <si>
    <t>«Калуга - Тула» – д. Темерево</t>
  </si>
  <si>
    <t>29 232 ОП МР-088</t>
  </si>
  <si>
    <t>«Калуга – Тула – д. Брагино» – д. Карауловка</t>
  </si>
  <si>
    <t>29 232 ОП МР-089</t>
  </si>
  <si>
    <t>«Калуга - Тула» - д. Брагино – д. Оберегаевка</t>
  </si>
  <si>
    <t>29 232 ОП МР-090</t>
  </si>
  <si>
    <t>с. Макарово – д. Гулево</t>
  </si>
  <si>
    <t>29 232 ОП МР-091</t>
  </si>
  <si>
    <t>д. Муратовка – д. Шильниково</t>
  </si>
  <si>
    <t>29 232 ОП МР-092</t>
  </si>
  <si>
    <t>д. Гулево – д. Шильниково</t>
  </si>
  <si>
    <t>29 232 ОП МР-093</t>
  </si>
  <si>
    <t>д. Шильниково – д. Истомино</t>
  </si>
  <si>
    <t>29 232 ОП МР-094</t>
  </si>
  <si>
    <t>д. Истомино – д. Новоселки</t>
  </si>
  <si>
    <t>29 232 ОП МР-095</t>
  </si>
  <si>
    <t>д. Истомино – д. Никольское</t>
  </si>
  <si>
    <t>29 232 ОП МР-096</t>
  </si>
  <si>
    <t>1Р132 «Калуга – Тула – Михайлов – Рязань» – д. Будаково</t>
  </si>
  <si>
    <t>29 232 ОП МР-097</t>
  </si>
  <si>
    <t>«Калуга - Тула» -д.Крутицы</t>
  </si>
  <si>
    <t>29 232 ОП МР-098</t>
  </si>
  <si>
    <t>д. Салтановское - д. Красниково</t>
  </si>
  <si>
    <t>29 232 ОП МР-099</t>
  </si>
  <si>
    <t>Карьер - д. Крутые Верхи</t>
  </si>
  <si>
    <t>29 232 ОП МР-100</t>
  </si>
  <si>
    <t>1Р132 «Калуга – Тула – Михайлов – Рязань» – д. Пушкино</t>
  </si>
  <si>
    <t>29 232 ОП МР-101</t>
  </si>
  <si>
    <t>д. Крутые Верхи – д. Никитинка</t>
  </si>
  <si>
    <t>29 232 ОП МР-102</t>
  </si>
  <si>
    <t>Д.Песочня-д.Курово</t>
  </si>
  <si>
    <t>29 232 ОП МР-103</t>
  </si>
  <si>
    <t>1Р132 «Калуга – Тула  – Михайлов  – Рязань»  – с.Рождественно</t>
  </si>
  <si>
    <t>29 232 ОП МР-105</t>
  </si>
  <si>
    <t>д.Заболотье - д.Шамордино до  границы  «Бабынинского района»</t>
  </si>
  <si>
    <t>Местные</t>
  </si>
  <si>
    <t>29 232 ОП МР-106</t>
  </si>
  <si>
    <t>с. Горенское-санаторий Звёздный</t>
  </si>
  <si>
    <t>29 232 ОП МР-107</t>
  </si>
  <si>
    <t>с.Борищево-д.Родники</t>
  </si>
  <si>
    <t>29 232 864 ОП МП-001</t>
  </si>
  <si>
    <t>«автодорога по деревне Сильково»</t>
  </si>
  <si>
    <t>29 232 864 ОП МП-002</t>
  </si>
  <si>
    <t>«автодорога по деревне Головнино»</t>
  </si>
  <si>
    <t>29 232 864 ОП МП-003</t>
  </si>
  <si>
    <t>«автодорога по деревне Желохово»</t>
  </si>
  <si>
    <t>29 232 864 ОП МП-004</t>
  </si>
  <si>
    <t>«автодорога по деревне Торопово»</t>
  </si>
  <si>
    <t>29 232 864ОП МП-005</t>
  </si>
  <si>
    <t>«автодорога по деревне Нижние Подгоричи»</t>
  </si>
  <si>
    <t>29 232 864ОП МП-006</t>
  </si>
  <si>
    <t>«автодорога по деревне Верхние Подгоричи»</t>
  </si>
  <si>
    <t>29 232 864ОП МП-007</t>
  </si>
  <si>
    <t>«автодорога по деревне Грицкое»</t>
  </si>
  <si>
    <t>29 232 864ОП МП-008</t>
  </si>
  <si>
    <t>«автодорога по деревне Татьево»</t>
  </si>
  <si>
    <t>29 232 864ОП МП-009</t>
  </si>
  <si>
    <t>«автодорога по деревне Новоселки»</t>
  </si>
  <si>
    <t>29 232 864ОП МП-010</t>
  </si>
  <si>
    <t>«автодорога по деревне Дудоровка</t>
  </si>
  <si>
    <t>29 232 808 ОП МП-001</t>
  </si>
  <si>
    <t>«автодорога по с.Борищево»</t>
  </si>
  <si>
    <t>29 232 808 ОП МП-002</t>
  </si>
  <si>
    <t>«автодорога по д.Садки»</t>
  </si>
  <si>
    <t>29 232 808 ОП МП-003</t>
  </si>
  <si>
    <t>«автодорога по д.Орля»</t>
  </si>
  <si>
    <t>29 232 808 ОП МП-004</t>
  </si>
  <si>
    <t>«автодорога по д.Родникия»</t>
  </si>
  <si>
    <t>29 232 848 ОП МП-001</t>
  </si>
  <si>
    <t>«автодорога по д.Вечна»</t>
  </si>
  <si>
    <t>29 232 848 ОП МП-002</t>
  </si>
  <si>
    <t>«автодорога по д.Григоровское»</t>
  </si>
  <si>
    <t>29 232 848 ОП МП-003</t>
  </si>
  <si>
    <t>«автодорога по д.Белая»</t>
  </si>
  <si>
    <t>29 232 848 ОП МП-004</t>
  </si>
  <si>
    <t>«автодорога по д.Константиновка»</t>
  </si>
  <si>
    <t>29 232 848 ОП МП-005</t>
  </si>
  <si>
    <t>«автодорога по д.Малютино»</t>
  </si>
  <si>
    <t>29 232 848 ОП МП-006</t>
  </si>
  <si>
    <t>«автодорога по д.Кириловское»</t>
  </si>
  <si>
    <t>29 232 848 ОП МП-007</t>
  </si>
  <si>
    <t>«автодорога по д.Игнатовское»</t>
  </si>
  <si>
    <t>29 232 848 ОП МП-008</t>
  </si>
  <si>
    <t>«автодорога по д.Василенки»</t>
  </si>
  <si>
    <t>29 232 848 ОП МП-009</t>
  </si>
  <si>
    <t>«автодорога по д.Акиньшино»</t>
  </si>
  <si>
    <t>29 232 848 ОП МП-010</t>
  </si>
  <si>
    <t>«автодорога по д.Нелюбовское»</t>
  </si>
  <si>
    <t>29 232 848 ОП МП-011</t>
  </si>
  <si>
    <t>«автодорога по д.Красниково»</t>
  </si>
  <si>
    <t>29 232 848 ОП МП-012</t>
  </si>
  <si>
    <t>«автодорога по д.Зеленино»</t>
  </si>
  <si>
    <t>29 232 848 ОП МП-013</t>
  </si>
  <si>
    <t>«автодорога по д.Салтановское»</t>
  </si>
  <si>
    <t>29 232 848 ОП МП-014</t>
  </si>
  <si>
    <t>«автодорога по д.Алексеевское»</t>
  </si>
  <si>
    <t>29 232 848 ОП МП-015</t>
  </si>
  <si>
    <t>«автодорога по д.Чесноки»</t>
  </si>
  <si>
    <t>29 232 848 ОП МП-016</t>
  </si>
  <si>
    <t>«автодорога по д.Никитинка»</t>
  </si>
  <si>
    <t>29 232 848 ОП МП-017</t>
  </si>
  <si>
    <t>«автодорога по д.Митинка»</t>
  </si>
  <si>
    <t>29 232 848 ОП МП-018</t>
  </si>
  <si>
    <t>«автодорога по д.Кузьменки»</t>
  </si>
  <si>
    <t>29 232 816 ОП МП-001</t>
  </si>
  <si>
    <t>«автодорога по с.Ильинское»</t>
  </si>
  <si>
    <t>29 232 816 ОП МП-002</t>
  </si>
  <si>
    <t>«автодорога по д.Юпинка»</t>
  </si>
  <si>
    <t>29 232 816 ОП МП-004</t>
  </si>
  <si>
    <t>«автодорога по д.Гордиково»</t>
  </si>
  <si>
    <t>29 232 816 ОП МП-005</t>
  </si>
  <si>
    <t>«автодорога по д.Нижние Вялицы»</t>
  </si>
  <si>
    <t>29 232 816 ОП МП-006</t>
  </si>
  <si>
    <t>«автодорога по д.Верхние Вялицы»</t>
  </si>
  <si>
    <t>29 232 816 ОП МП-007</t>
  </si>
  <si>
    <t>«автодорога по д.Ястребово»</t>
  </si>
  <si>
    <t>29 232 844 ОП МП-001</t>
  </si>
  <si>
    <t>«автодорога по с.Макарово»</t>
  </si>
  <si>
    <t>29 232 844 ОП МП-002</t>
  </si>
  <si>
    <t>«автодорога по д.Гулево»</t>
  </si>
  <si>
    <t>29 232 844 ОП МП-003</t>
  </si>
  <si>
    <t>«автодорога по д.Шильниково»</t>
  </si>
  <si>
    <t>29 232 844 ОП МП-004</t>
  </si>
  <si>
    <t>«автодорога по д.Никольское»</t>
  </si>
  <si>
    <t>29 232 844 ОП МП-005</t>
  </si>
  <si>
    <t>«автодорога по д.Муратовка»</t>
  </si>
  <si>
    <t>29 232 844 ОП МП-006</t>
  </si>
  <si>
    <t>«автодорога по д.Истомино»</t>
  </si>
  <si>
    <t>29 232 844 ОП МП-007</t>
  </si>
  <si>
    <t>«автодорога по д.Новоселки»</t>
  </si>
  <si>
    <t>29 232 844 ОП МП-008</t>
  </si>
  <si>
    <t>«автодорога по д.Забелино»</t>
  </si>
  <si>
    <t>29 232 844 ОП МП-009</t>
  </si>
  <si>
    <t>«автодорога по д.Темерево»</t>
  </si>
  <si>
    <t>29 232 844 ОП МП-010</t>
  </si>
  <si>
    <t>«автодорога по д.Карауловка»</t>
  </si>
  <si>
    <t>29 232 844 ОП МП-011</t>
  </si>
  <si>
    <t>«автодорога по д.Брагино»</t>
  </si>
  <si>
    <t>29 232 844 ОП МП-012</t>
  </si>
  <si>
    <t>«автодорога по д.Зенилово»</t>
  </si>
  <si>
    <t>29 232 844 ОП МП-013</t>
  </si>
  <si>
    <t>«автодорога по д.Оберегаевка»</t>
  </si>
  <si>
    <t>29 232 844 ОП МП-014</t>
  </si>
  <si>
    <t>«автодорога по д.Басово»</t>
  </si>
  <si>
    <t>29 232 812 ОП МП-001</t>
  </si>
  <si>
    <t>«автодорога по ул.Центральная с.Калужская опытная сельскохозяйственная станция»</t>
  </si>
  <si>
    <t>29 232 812 ОП МП-002</t>
  </si>
  <si>
    <t>«автодорога по ул.Школьная с.Калужская опытная сельскохозяйственная станция»</t>
  </si>
  <si>
    <t>29 232 812 ОП МП-003</t>
  </si>
  <si>
    <t>«автодорога по ул.Садовая с.Калужская опытная сельскохозяйственная станция»</t>
  </si>
  <si>
    <t>29 232 812 ОП МП-004</t>
  </si>
  <si>
    <t>«автодорога по ул.Лесная с.Калужская опытная сельскохозяйственная станция»</t>
  </si>
  <si>
    <t>29 232 812 ОП МП-005</t>
  </si>
  <si>
    <t>«автодорога по д.Заболотье»</t>
  </si>
  <si>
    <t>29 232 812 ОП МП-006</t>
  </si>
  <si>
    <t>«автодорога по д. Малая Слободка»</t>
  </si>
  <si>
    <t>29 232 812 ОП МП-007</t>
  </si>
  <si>
    <t>«автодорога по с.Воротынск»</t>
  </si>
  <si>
    <t>29 232 812 ОП МП-008</t>
  </si>
  <si>
    <t>«автодорога по д. Заборовка»</t>
  </si>
  <si>
    <t>29 232 812 ОП МП-009</t>
  </si>
  <si>
    <t>«автодорога по д. Столпово»</t>
  </si>
  <si>
    <t>29 232 812 ОП МП-010</t>
  </si>
  <si>
    <t>«автодорога по д.Слевидово»</t>
  </si>
  <si>
    <t>29 232 812 ОП МП-011</t>
  </si>
  <si>
    <t>«автодорога по д.Рядово»</t>
  </si>
  <si>
    <t>29 232 812 ОП МП-012</t>
  </si>
  <si>
    <t>«автодорога по д.Лучкино»</t>
  </si>
  <si>
    <t>29 232 812 ОП МП-013</t>
  </si>
  <si>
    <t>«автодорога по с.Калужской Геологоразведочной партии»</t>
  </si>
  <si>
    <t>29 232 856 ОП МП-001</t>
  </si>
  <si>
    <t>«автодорога по д.Песочня»</t>
  </si>
  <si>
    <t>29 232 856 ОП МП-002</t>
  </si>
  <si>
    <t>«автодорога по д.Алексеевка»</t>
  </si>
  <si>
    <t>29 232 856 ОП МП-003</t>
  </si>
  <si>
    <t>«автодорога по д.Зябки»</t>
  </si>
  <si>
    <t>29 232 856 ОП МП-004</t>
  </si>
  <si>
    <t>«автодорога по д.Самойлово»</t>
  </si>
  <si>
    <t>29 232 856 ОП МП-005</t>
  </si>
  <si>
    <t>«автодорога по д.Кременево»</t>
  </si>
  <si>
    <t>29 232 856 ОП МП-006</t>
  </si>
  <si>
    <t>«автодорога по д.Никитье»</t>
  </si>
  <si>
    <t>29 232 856 ОП МП-007</t>
  </si>
  <si>
    <t>«автодорога по д.Курово»</t>
  </si>
  <si>
    <t>29 232 856 ОП МП-008</t>
  </si>
  <si>
    <t>«автодорога по д.Борисовка»</t>
  </si>
  <si>
    <t>29 232 856 ОП МП-009</t>
  </si>
  <si>
    <t>«автодорога по д.Семеновка»</t>
  </si>
  <si>
    <t>29 232 856 ОП МП-010</t>
  </si>
  <si>
    <t>«автодорога по д.Пески»</t>
  </si>
  <si>
    <t>29 232 856 ОП МП-011</t>
  </si>
  <si>
    <t>«автодорога по д.Гриднево»</t>
  </si>
  <si>
    <t>29 232 836 ОП МП-001</t>
  </si>
  <si>
    <t>«автодорога по деревне Погореловка»</t>
  </si>
  <si>
    <t>29 232 836 ОП МП-002</t>
  </si>
  <si>
    <t>«автодорога по деревне Синятино»</t>
  </si>
  <si>
    <t>29 232 836 ОП МП-003</t>
  </si>
  <si>
    <t>«автодорога по деревне Петровское»</t>
  </si>
  <si>
    <t>29 232 836 ОП МП-004</t>
  </si>
  <si>
    <t>«автодорога по деревне Ждановка»</t>
  </si>
  <si>
    <t>29 232 836 ОП МП-005</t>
  </si>
  <si>
    <t>«автодорога по деревне Колышово»</t>
  </si>
  <si>
    <t>«автодорога по д.Хотисино»</t>
  </si>
  <si>
    <t>«автодорога по д.Холмы»</t>
  </si>
  <si>
    <t>«автодорога по д.Антиповка»</t>
  </si>
  <si>
    <t>29232868 ОП МП19-004</t>
  </si>
  <si>
    <t>«автодорога по д.Подкорье»</t>
  </si>
  <si>
    <t>«автодорога по д.Ломохино»</t>
  </si>
  <si>
    <t>«автодорога по д.Боково»</t>
  </si>
  <si>
    <t>«автодорога по д.Фитинино»</t>
  </si>
  <si>
    <t>«автодорога по д.Усадье»</t>
  </si>
  <si>
    <t>«автодорога по с.Рождественно»</t>
  </si>
  <si>
    <t>«автодорога по д.Петропавлово»</t>
  </si>
  <si>
    <t>«автодорога по д.Мархань»</t>
  </si>
  <si>
    <t>29 232 840 ОП МП-001</t>
  </si>
  <si>
    <t>«автодорога по ул.Черемушки с.Корекозево»</t>
  </si>
  <si>
    <t>29 232 840 ОП МП-002</t>
  </si>
  <si>
    <t>«автодорога по ул.Лесная с.Корекозево»</t>
  </si>
  <si>
    <t>29 232 840 ОП МП-003</t>
  </si>
  <si>
    <t>«автодорога по ул.Сосновая с.Корекозево»</t>
  </si>
  <si>
    <t>29 232 840 ОП МП-004</t>
  </si>
  <si>
    <t>«автодорога по д.Киреево»</t>
  </si>
  <si>
    <t>29 232 840 ОП МП-005</t>
  </si>
  <si>
    <t>«автодорога по д.Голодское»</t>
  </si>
  <si>
    <t>29 232 840 ОП МП-006</t>
  </si>
  <si>
    <t>«автодорога по д. Бушовка»</t>
  </si>
  <si>
    <t>29 232 840 ОП МП-007</t>
  </si>
  <si>
    <t>«автодорога по д.Вороново»</t>
  </si>
  <si>
    <t>29 232 840 ОП МП-008</t>
  </si>
  <si>
    <t>«автодорога по д. Мехово»</t>
  </si>
  <si>
    <t>29 232 840 ОП МП-009</t>
  </si>
  <si>
    <t>«автодорога по д. Вольня»</t>
  </si>
  <si>
    <t>29 232 840 ОП МП-010</t>
  </si>
  <si>
    <t>«автодорога по д.Голчань»</t>
  </si>
  <si>
    <t>29 232 804 ОП МП-001</t>
  </si>
  <si>
    <t>«автодорога по с.Ахлебинино»</t>
  </si>
  <si>
    <t>29 232 804 ОП МП-002</t>
  </si>
  <si>
    <t>«автодорога по д.Верхнее Косьмово»</t>
  </si>
  <si>
    <t>29 232 804 ОП МП-003</t>
  </si>
  <si>
    <t>«автодорога по д.Нижнее Косьмово»</t>
  </si>
  <si>
    <t>29 232 804 ОП МП-004</t>
  </si>
  <si>
    <t>«автодорога по с.Никольское»</t>
  </si>
  <si>
    <t>29 232 804 ОП МП-005</t>
  </si>
  <si>
    <t>«автодорога по д.Пушкино»</t>
  </si>
  <si>
    <t>29 232 804 ОП МП-006</t>
  </si>
  <si>
    <t>«автодорога по д.Средняя Фабрика»</t>
  </si>
  <si>
    <t>29 232 804 ОП МП-007</t>
  </si>
  <si>
    <t>«автодорога по д.Николаевка»</t>
  </si>
  <si>
    <t>29 232 832 ОП МП-001</t>
  </si>
  <si>
    <t>«автодорога по д.Большие Козлы»</t>
  </si>
  <si>
    <t>29 232 832 ОП МП-002</t>
  </si>
  <si>
    <t>«автодорога по д.Малые Козлы»</t>
  </si>
  <si>
    <t>29 232 832 ОП МП-003</t>
  </si>
  <si>
    <t>«автодорога по д.Мужачи»</t>
  </si>
  <si>
    <t>29 232 832 ОП МП-004</t>
  </si>
  <si>
    <t>«автодорога по д.Желовь»</t>
  </si>
  <si>
    <t>29 232 832 ОП МП-005</t>
  </si>
  <si>
    <t>«автодорога по с.Ильинка»</t>
  </si>
  <si>
    <t>29 232 832 ОП МП-006</t>
  </si>
  <si>
    <t>«автодорога по д.Морозовы Дворы»</t>
  </si>
  <si>
    <t>29 232 832 ОП МП-007</t>
  </si>
  <si>
    <t>«автодорога по д.Крутые Верхи»</t>
  </si>
  <si>
    <t>29 232 832 ОП МП-008</t>
  </si>
  <si>
    <t>«автодорога по д.Еловка»</t>
  </si>
  <si>
    <t>29 232 832 ОП МП-009</t>
  </si>
  <si>
    <t>«автодорога по д.Крутицы»</t>
  </si>
  <si>
    <t>29 232 832 ОП МП-011</t>
  </si>
  <si>
    <t>«автодорога по д.Большие Сушки»</t>
  </si>
  <si>
    <t>29 232 832 ОП МП-012</t>
  </si>
  <si>
    <t>«автодорога по д.Елизаветинка»</t>
  </si>
  <si>
    <t>29 232 820 ОП МП-001</t>
  </si>
  <si>
    <t>«автодорога по д.Горки»</t>
  </si>
  <si>
    <t>29 232 820 ОП МП-002</t>
  </si>
  <si>
    <t>«автодорога по с.Рыченки»</t>
  </si>
  <si>
    <t>29 232 820 ОП МП-003</t>
  </si>
  <si>
    <t>«автодорога по д.Прудищи»</t>
  </si>
  <si>
    <t>29 232 820 ОП МП-004</t>
  </si>
  <si>
    <t>«автодорога по д.Дементеевка»</t>
  </si>
  <si>
    <t>29 232 820 ОП МП-005</t>
  </si>
  <si>
    <t>«автодорога по д.Кульнево»</t>
  </si>
  <si>
    <t>29 232 820 ОП МП-006</t>
  </si>
  <si>
    <t>«автодорога по д.Воробьевка»</t>
  </si>
  <si>
    <t>29 232 820 ОП МП-007</t>
  </si>
  <si>
    <t>«автодорога по д.Ершовка»</t>
  </si>
  <si>
    <t>29 232 820 ОП МП-008</t>
  </si>
  <si>
    <t>«автодорога по д.Ладыгино»</t>
  </si>
  <si>
    <t>29 232 824 ОП МП-001</t>
  </si>
  <si>
    <t>«автодорога по с.Гремячево»</t>
  </si>
  <si>
    <t>29 232 824 ОП МП-002</t>
  </si>
  <si>
    <t>«автодорога по д.Букреево»</t>
  </si>
  <si>
    <t>29 232 824 ОП МП-003</t>
  </si>
  <si>
    <t>«автодорога по д.Зимницы»</t>
  </si>
  <si>
    <t>29 232 824 ОП МП-004</t>
  </si>
  <si>
    <t>«автодорога по д.Раздол»</t>
  </si>
  <si>
    <t>29 232 860 ОП МП-001</t>
  </si>
  <si>
    <t>«автодорога по д.Покровское»</t>
  </si>
  <si>
    <t>29 232 860 ОП МП-002</t>
  </si>
  <si>
    <t>«автодорога по д.Нижнее Алопово»</t>
  </si>
  <si>
    <t>29 232 860 ОП МП-003</t>
  </si>
  <si>
    <t>«автодорога по д.Кожемякино»</t>
  </si>
  <si>
    <t>29 232 860 ОП МП-004</t>
  </si>
  <si>
    <t>«автодорога по д.Михайловское»</t>
  </si>
  <si>
    <t>29 232 860 ОП МП-005</t>
  </si>
  <si>
    <t>«автодорога по д.Рядовка»</t>
  </si>
  <si>
    <t>29 232 860 ОП МП-006</t>
  </si>
  <si>
    <t>«автодорога по д.Афанасьево»</t>
  </si>
  <si>
    <t>29 232 860 ОП МП-007</t>
  </si>
  <si>
    <t>«автодорога по д.Комсино»</t>
  </si>
  <si>
    <t>29 232 860 ОП МП-008</t>
  </si>
  <si>
    <t>«автодорога по д.Верхнее Алопово»</t>
  </si>
  <si>
    <t>29 000 872 ОП МП-001</t>
  </si>
  <si>
    <t>«автодорога по ул. Ленина с. Перемышль»</t>
  </si>
  <si>
    <t>29 000 872 ОП МП-002</t>
  </si>
  <si>
    <t>«автодорога по ул. Красноармейская с. Перемышль»</t>
  </si>
  <si>
    <t>29 000 872 ОП МП -003</t>
  </si>
  <si>
    <t>Автодорога по ул. 25 Октября с. Перемышль»</t>
  </si>
  <si>
    <t>29 000 872 ОП МП -004</t>
  </si>
  <si>
    <t>«автодорога по ул. Республиканская с. Перемышль»</t>
  </si>
  <si>
    <t>29 000 872 ОП МП -005</t>
  </si>
  <si>
    <t>«автодорога по пер. Республиканский с. Перемышль»</t>
  </si>
  <si>
    <t>29 000 872 ОП МП -006</t>
  </si>
  <si>
    <t>«автодорога по ул. Гагарина с. Перемышль»</t>
  </si>
  <si>
    <t>29 000 872 ОП МП -007</t>
  </si>
  <si>
    <t>«автодорога по ул. Суворова с. Перемышль»</t>
  </si>
  <si>
    <t>29 000 872 ОП МП -008</t>
  </si>
  <si>
    <t>«автодорога по ул. Генерала Трубникова с. Перемышль»</t>
  </si>
  <si>
    <t>29 000 872 ОП МП -009</t>
  </si>
  <si>
    <t>«автодорога по ул. Коммунистическая с. Перемышль»</t>
  </si>
  <si>
    <t>29 000 872ОП МП -010</t>
  </si>
  <si>
    <t>«автодорога по ул. Советская с. Перемышль»</t>
  </si>
  <si>
    <t>29 000 872 ОП МП -011</t>
  </si>
  <si>
    <t>«автодорога по ул. Коммунаров с. Перемышль»</t>
  </si>
  <si>
    <t>29 000 872 ОП МП -012</t>
  </si>
  <si>
    <t>«автодорога по ул. Красный Октябрь с. Перемышль»</t>
  </si>
  <si>
    <t>29 000 872 ОП МП -013</t>
  </si>
  <si>
    <t>«автодорога по ул. Циолковского с. Перемышль»</t>
  </si>
  <si>
    <t>29 000 872 ОП МП -014</t>
  </si>
  <si>
    <t>«автодорога по ул. Льва Толстого с. Перемышль»</t>
  </si>
  <si>
    <t>29 000 872 ОП МП -015</t>
  </si>
  <si>
    <t>«автодорога по пер. Циолковского с. Перемышль»</t>
  </si>
  <si>
    <t>29 000 872 ОП МП -016</t>
  </si>
  <si>
    <t>«автодорога по ул. Зеленая с. Перемышль»</t>
  </si>
  <si>
    <t>29 000 872 ОП МП -017</t>
  </si>
  <si>
    <t>«автодорога по ул. Федеративная с. Перемышль»</t>
  </si>
  <si>
    <t>29 000 872 ОП МП -018</t>
  </si>
  <si>
    <t>«автодорога по ул. Мелиораторов с. Перемышль»</t>
  </si>
  <si>
    <t>29 000 872 ОП МП -019</t>
  </si>
  <si>
    <t>«автодорога по ул. Набережная с. Перемышль»</t>
  </si>
  <si>
    <t>29 000 872 ОП МП -020</t>
  </si>
  <si>
    <t>«автодорога по ул. Садовая с. Перемышль»</t>
  </si>
  <si>
    <t>29 000 872 ОП МП -021</t>
  </si>
  <si>
    <t>«автодорога по ул. Строительная с. Перемышль»</t>
  </si>
  <si>
    <t>29 000 872 ОП МП -022</t>
  </si>
  <si>
    <t>«автодорога по ул. Дачная с. Перемышль»</t>
  </si>
  <si>
    <t>29 000 872 ОП МП -023</t>
  </si>
  <si>
    <t>«автодорога по пер. Красноармейский с. Перемышль»</t>
  </si>
  <si>
    <t>оп</t>
  </si>
  <si>
    <t>29 000 872 ОП МП -024</t>
  </si>
  <si>
    <t>«автодорога по пер. 25 Октября с. Перемышль»</t>
  </si>
  <si>
    <t>29 000 872 ОП МП -025</t>
  </si>
  <si>
    <t>«автодорога по ул. Площадь Свободы с. Перемышль»</t>
  </si>
  <si>
    <t>29 000 872 ОП МП -026</t>
  </si>
  <si>
    <t>«автодорога по деревне Жашково»</t>
  </si>
  <si>
    <t>29 000872 ОП МП -027</t>
  </si>
  <si>
    <t>«автодо рога по деревне Хохловка»</t>
  </si>
  <si>
    <t>29 000 872 ОП МП -028</t>
  </si>
  <si>
    <t>«автодорога по деревне Поляна»</t>
  </si>
  <si>
    <t>29 000 872 ОП МП -029</t>
  </si>
  <si>
    <t>«автодорога по ул. Полевая с. Перемышль»</t>
  </si>
  <si>
    <t>29 000 872 ОП МП -030</t>
  </si>
  <si>
    <t>«автодорога по ул. Луговая с. Перемышль»</t>
  </si>
  <si>
    <t>29 000 872 ОП МП -031</t>
  </si>
  <si>
    <t>«автодорога по ул. Михаила Замулаева с. Перемышль»</t>
  </si>
  <si>
    <t>29 000 872 ОП МП -032</t>
  </si>
  <si>
    <t>«автодорога по ул. Цветочная с. Перемышль»</t>
  </si>
  <si>
    <t>30 000 872 ОП МП -033</t>
  </si>
  <si>
    <t>Проез от д ул. Михаила Замулаева до ул. Полевая</t>
  </si>
  <si>
    <t>Итог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</si>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</sst>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690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2" borderId="0" xfId="0" applyFont="1" applyFill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5" fontId="6" fillId="0" borderId="0" xfId="0" applyNumberFormat="1" applyFont="1" applyFill="1" applyAlignment="1">
      <alignment horizontal="center" vertical="top" wrapText="1"/>
    </xf>
    <xf numFmtId="0" fontId="1" fillId="0" borderId="0" xfId="0" applyFont="1"/>
    <xf numFmtId="2" fontId="1" fillId="0" borderId="0" xfId="0" applyNumberFormat="1" applyFont="1"/>
    <xf numFmtId="2" fontId="1" fillId="0" borderId="0" xfId="0" applyNumberFormat="1" applyFont="1" applyFill="1" applyBorder="1" applyAlignment="1">
      <alignment horizontal="center"/>
    </xf>
    <xf numFmtId="165" fontId="1" fillId="2" borderId="0" xfId="0" applyNumberFormat="1" applyFont="1" applyFill="1"/>
  </cellXfs>
  <cellStyles count="1">
    <cellStyle name="Обычный" xfId="0" builtinId="0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rgb="FFDD690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8"/>
        <color theme="1"/>
        <charset val="20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theme="1"/>
        <name val="Times New Roman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105CC6-5E53-4B53-8E18-AE7A2876AED3}" name="Таблица19101413" displayName="Таблица19101413" ref="A2:AA282" totalsRowCount="1" headerRowDxfId="56" dataDxfId="55" totalsRowDxfId="54">
  <autoFilter ref="A2:AA281" xr:uid="{4FC01922-6468-40BD-926A-3DF836396467}"/>
  <tableColumns count="27">
    <tableColumn id="1" xr3:uid="{3BE392B6-F700-491F-A363-FA7960ECC5F4}" name="№ п/п" totalsRowLabel="Итог" dataDxfId="52" totalsRowDxfId="53"/>
    <tableColumn id="2" xr3:uid="{E458452C-F64E-490B-850F-058EC4C81DA3}" name="Идентификационный номер" dataDxfId="50" totalsRowDxfId="51"/>
    <tableColumn id="3" xr3:uid="{30372859-EE6D-473C-BB43-25D9F7FD3200}" name="Наименование автодороги" dataDxfId="48" totalsRowDxfId="49"/>
    <tableColumn id="9" xr3:uid="{AD9F46DF-1A15-4B48-AB3D-CCF5212D4883}" name="Принадлежность" dataDxfId="46" totalsRowDxfId="47"/>
    <tableColumn id="4" xr3:uid="{6C951B97-1802-4945-B73D-55DB27548327}" name="Протяженность(км)" totalsRowFunction="sum" dataDxfId="44" totalsRowDxfId="45">
      <calculatedColumnFormula>Таблица19101413[[#This Row],[Грунт]]+Таблица19101413[[#This Row],[Щебень]]+Таблица19101413[[#This Row],[Асфальт]]+Таблица19101413[[#This Row],[Бетон]]</calculatedColumnFormula>
    </tableColumn>
    <tableColumn id="27" xr3:uid="{4F5CE7B6-2061-4075-A1F3-89C0172477A8}" name="Предельно допустимая нагрузка на каждую ось транспортного средства, тонн" dataDxfId="42" totalsRowDxfId="43"/>
    <tableColumn id="5" xr3:uid="{FC1BBBA3-80A9-4388-8B35-C9FF19C49042}" name="Грунт" totalsRowFunction="sum" dataDxfId="40" totalsRowDxfId="41"/>
    <tableColumn id="6" xr3:uid="{53BC5AB1-69AF-4997-8FDC-54004EE1ADBF}" name="Щебень" totalsRowFunction="sum" dataDxfId="38" totalsRowDxfId="39"/>
    <tableColumn id="7" xr3:uid="{B3FAC6BA-8EB8-4D2A-8ADF-DE09DE13A353}" name="Асфальт" totalsRowFunction="sum" dataDxfId="36" totalsRowDxfId="37"/>
    <tableColumn id="8" xr3:uid="{827B9BCC-7526-48DC-97EF-090192A8D418}" name="Бетон" totalsRowFunction="sum" dataDxfId="34" totalsRowDxfId="35"/>
    <tableColumn id="18" xr3:uid="{836F0ABB-BBEF-474D-9A49-ACE3F36B330C}" name="Столбец6" totalsRowFunction="sum" dataDxfId="32" totalsRowDxfId="33"/>
    <tableColumn id="10" xr3:uid="{183B5020-C39A-4943-96EA-9213BF31CB81}" name="ПАСПОРТИЗАЦИЯ" totalsRowFunction="sum" dataDxfId="30" totalsRowDxfId="31"/>
    <tableColumn id="11" xr3:uid="{59D928DA-7709-4C30-8623-8196ACC91EED}" name="МЕЖЕВАНИЕ" totalsRowFunction="sum" dataDxfId="28" totalsRowDxfId="29"/>
    <tableColumn id="17" xr3:uid="{E5E4FEF9-8529-40C6-A877-23DD881A35E6}" name="Столбец5" totalsRowFunction="sum" dataDxfId="26" totalsRowDxfId="27"/>
    <tableColumn id="12" xr3:uid="{BC6FD332-1B89-4E69-BD70-CACD93FBAB02}" name="ФИЛЬТР ПО ТВЕРДОМУ" totalsRowFunction="sum" dataDxfId="24" totalsRowDxfId="25">
      <calculatedColumnFormula>OR(Таблица19101413[[#This Row],[Щебень]]&gt;0,Таблица19101413[[#This Row],[Асфальт]]&gt;0,Таблица19101413[[#This Row],[Бетон]]&gt;0)</calculatedColumnFormula>
    </tableColumn>
    <tableColumn id="13" xr3:uid="{556700A1-2789-4BC0-9A2E-C6EDB16C81BD}" name="Столбец1" totalsRowFunction="sum" dataDxfId="22" totalsRowDxfId="23"/>
    <tableColumn id="14" xr3:uid="{4BA09EBF-331B-4FDE-A09F-DFE8B763B6A5}" name="Столбец2" dataDxfId="20" totalsRowDxfId="21"/>
    <tableColumn id="15" xr3:uid="{8564DCDA-686E-4745-B5A6-6574F9583FDC}" name="Столбец3" dataDxfId="18" totalsRowDxfId="19"/>
    <tableColumn id="16" xr3:uid="{D3A7CAE1-7270-4CCD-8825-0F56E8C39045}" name="Столбец4" dataDxfId="16" totalsRowDxfId="17"/>
    <tableColumn id="19" xr3:uid="{123783F7-66D7-45D8-BB2F-80C6EA508F88}" name="Столбец42" dataDxfId="14" totalsRowDxfId="15"/>
    <tableColumn id="20" xr3:uid="{ADD8C7D3-68DB-4695-B722-D925763AE8F7}" name="Столбец43" dataDxfId="12" totalsRowDxfId="13"/>
    <tableColumn id="21" xr3:uid="{44604204-6B39-4751-BE4C-FFFB0BB605CA}" name="Столбец44" dataDxfId="10" totalsRowDxfId="11"/>
    <tableColumn id="22" xr3:uid="{D861A863-B997-4724-96FF-82378AE9D6E3}" name="Столбец45" dataDxfId="8" totalsRowDxfId="9">
      <calculatedColumnFormula>Таблица19101413[[#This Row],[Грунт]]+Таблица19101413[[#This Row],[Щебень]]+Таблица19101413[[#This Row],[Асфальт]]+Таблица19101413[[#This Row],[Бетон]]</calculatedColumnFormula>
    </tableColumn>
    <tableColumn id="23" xr3:uid="{78FCBEED-25F9-4586-B26A-622F8F4F0220}" name="Столбец46" dataDxfId="6" totalsRowDxfId="7"/>
    <tableColumn id="24" xr3:uid="{7A5F9463-8F78-49EB-80D1-CC7E6F07DE79}" name="Столбец47" dataDxfId="4" totalsRowDxfId="5"/>
    <tableColumn id="25" xr3:uid="{07C08698-217A-439B-A483-638CF4875137}" name="Столбец48" dataDxfId="2" totalsRowDxfId="3"/>
    <tableColumn id="26" xr3:uid="{29969FF7-9B1A-42E4-B382-7ADD6C5E301E}" name="Столбец49" dataDxfId="0" totalsRow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CFAE0-3B9A-4A4A-9BFE-60B14E3E347F}">
  <dimension ref="A1:AH299"/>
  <sheetViews>
    <sheetView tabSelected="1" view="pageBreakPreview" topLeftCell="A87" zoomScale="60" zoomScaleNormal="100" workbookViewId="0">
      <selection activeCell="F9" sqref="F9"/>
    </sheetView>
  </sheetViews>
  <sheetFormatPr defaultColWidth="26.7109375" defaultRowHeight="23.25" x14ac:dyDescent="0.35"/>
  <cols>
    <col min="1" max="1" width="8.42578125" style="1" customWidth="1"/>
    <col min="2" max="2" width="42" style="1" customWidth="1"/>
    <col min="3" max="3" width="74.42578125" style="1" customWidth="1"/>
    <col min="4" max="4" width="27.42578125" style="1" hidden="1" customWidth="1"/>
    <col min="5" max="5" width="23.7109375" style="47" customWidth="1"/>
    <col min="6" max="6" width="33.5703125" style="47" customWidth="1"/>
    <col min="7" max="7" width="15.28515625" style="1" hidden="1" customWidth="1"/>
    <col min="8" max="8" width="14.85546875" style="47" hidden="1" customWidth="1"/>
    <col min="9" max="9" width="20" style="1" hidden="1" customWidth="1"/>
    <col min="10" max="10" width="17.28515625" style="47" hidden="1" customWidth="1"/>
    <col min="11" max="11" width="59.28515625" style="3" hidden="1" customWidth="1"/>
    <col min="12" max="12" width="93.28515625" style="1" hidden="1" customWidth="1"/>
    <col min="13" max="14" width="17.7109375" style="1" hidden="1" customWidth="1"/>
    <col min="15" max="15" width="28.5703125" style="1" hidden="1" customWidth="1"/>
    <col min="16" max="34" width="0" style="1" hidden="1" customWidth="1"/>
    <col min="35" max="16384" width="26.7109375" style="1"/>
  </cols>
  <sheetData>
    <row r="1" spans="1:34" ht="133.5" customHeight="1" x14ac:dyDescent="0.35">
      <c r="E1" s="2" t="s">
        <v>0</v>
      </c>
      <c r="F1" s="2"/>
      <c r="G1" s="2"/>
      <c r="H1" s="2"/>
      <c r="I1" s="2"/>
      <c r="J1" s="2"/>
      <c r="AH1" s="4"/>
    </row>
    <row r="2" spans="1:34" s="9" customFormat="1" ht="99" customHeight="1" x14ac:dyDescent="0.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8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</row>
    <row r="3" spans="1:34" s="16" customFormat="1" x14ac:dyDescent="0.35">
      <c r="A3" s="10">
        <v>1</v>
      </c>
      <c r="B3" s="10" t="s">
        <v>28</v>
      </c>
      <c r="C3" s="10" t="s">
        <v>29</v>
      </c>
      <c r="D3" s="10" t="s">
        <v>30</v>
      </c>
      <c r="E3" s="10">
        <f>Таблица19101413[[#This Row],[Грунт]]+Таблица19101413[[#This Row],[Щебень]]+Таблица19101413[[#This Row],[Асфальт]]+Таблица19101413[[#This Row],[Бетон]]</f>
        <v>1.75</v>
      </c>
      <c r="F3" s="10">
        <v>3</v>
      </c>
      <c r="G3" s="11"/>
      <c r="H3" s="12"/>
      <c r="I3" s="13">
        <v>1.75</v>
      </c>
      <c r="J3" s="14"/>
      <c r="K3" s="15"/>
      <c r="L3" s="16" t="s">
        <v>31</v>
      </c>
      <c r="O3" s="16" t="b">
        <f>OR(Таблица19101413[[#This Row],[Щебень]]&gt;0,Таблица19101413[[#This Row],[Асфальт]]&gt;0,Таблица19101413[[#This Row],[Бетон]]&gt;0)</f>
        <v>1</v>
      </c>
      <c r="P3" s="16">
        <v>1</v>
      </c>
      <c r="Q3" s="16">
        <v>1</v>
      </c>
      <c r="R3" s="16">
        <v>1</v>
      </c>
      <c r="V3" s="17"/>
      <c r="W3" s="17">
        <f>Таблица19101413[[#This Row],[Грунт]]+Таблица19101413[[#This Row],[Щебень]]+Таблица19101413[[#This Row],[Асфальт]]+Таблица19101413[[#This Row],[Бетон]]</f>
        <v>1.75</v>
      </c>
      <c r="X3" s="17"/>
      <c r="Y3" s="17"/>
      <c r="Z3" s="17"/>
      <c r="AA3" s="17"/>
    </row>
    <row r="4" spans="1:34" s="16" customFormat="1" x14ac:dyDescent="0.35">
      <c r="A4" s="10">
        <v>2</v>
      </c>
      <c r="B4" s="10" t="s">
        <v>32</v>
      </c>
      <c r="C4" s="10" t="s">
        <v>33</v>
      </c>
      <c r="D4" s="10" t="s">
        <v>30</v>
      </c>
      <c r="E4" s="10">
        <f>Таблица19101413[[#This Row],[Грунт]]+Таблица19101413[[#This Row],[Щебень]]+Таблица19101413[[#This Row],[Асфальт]]+Таблица19101413[[#This Row],[Бетон]]</f>
        <v>0.7</v>
      </c>
      <c r="F4" s="10">
        <v>3</v>
      </c>
      <c r="G4" s="11"/>
      <c r="H4" s="12"/>
      <c r="I4" s="13">
        <v>0.7</v>
      </c>
      <c r="J4" s="14"/>
      <c r="K4" s="15"/>
      <c r="L4" s="16" t="s">
        <v>31</v>
      </c>
      <c r="O4" s="16" t="b">
        <f>OR(Таблица19101413[[#This Row],[Щебень]]&gt;0,Таблица19101413[[#This Row],[Асфальт]]&gt;0,Таблица19101413[[#This Row],[Бетон]]&gt;0)</f>
        <v>1</v>
      </c>
      <c r="P4" s="16">
        <v>1</v>
      </c>
      <c r="Q4" s="16">
        <v>1</v>
      </c>
      <c r="R4" s="16">
        <v>2</v>
      </c>
      <c r="V4" s="18"/>
      <c r="W4" s="18">
        <f>Таблица19101413[[#This Row],[Грунт]]+Таблица19101413[[#This Row],[Щебень]]+Таблица19101413[[#This Row],[Асфальт]]+Таблица19101413[[#This Row],[Бетон]]</f>
        <v>0.7</v>
      </c>
      <c r="X4" s="18"/>
      <c r="Y4" s="18"/>
      <c r="Z4" s="18"/>
      <c r="AA4" s="18"/>
    </row>
    <row r="5" spans="1:34" s="16" customFormat="1" x14ac:dyDescent="0.35">
      <c r="A5" s="10">
        <v>3</v>
      </c>
      <c r="B5" s="10" t="s">
        <v>34</v>
      </c>
      <c r="C5" s="10" t="s">
        <v>35</v>
      </c>
      <c r="D5" s="10" t="s">
        <v>30</v>
      </c>
      <c r="E5" s="10">
        <f>Таблица19101413[[#This Row],[Грунт]]+Таблица19101413[[#This Row],[Щебень]]+Таблица19101413[[#This Row],[Асфальт]]+Таблица19101413[[#This Row],[Бетон]]</f>
        <v>0.8</v>
      </c>
      <c r="F5" s="10">
        <v>3</v>
      </c>
      <c r="G5" s="11">
        <v>0.8</v>
      </c>
      <c r="H5" s="12"/>
      <c r="I5" s="13"/>
      <c r="J5" s="14"/>
      <c r="K5" s="15"/>
      <c r="L5" s="16">
        <v>1</v>
      </c>
      <c r="O5" s="16" t="b">
        <f>OR(Таблица19101413[[#This Row],[Щебень]]&gt;0,Таблица19101413[[#This Row],[Асфальт]]&gt;0,Таблица19101413[[#This Row],[Бетон]]&gt;0)</f>
        <v>0</v>
      </c>
      <c r="R5" s="16">
        <v>3</v>
      </c>
      <c r="V5" s="18"/>
      <c r="W5" s="18">
        <f>Таблица19101413[[#This Row],[Грунт]]+Таблица19101413[[#This Row],[Щебень]]+Таблица19101413[[#This Row],[Асфальт]]+Таблица19101413[[#This Row],[Бетон]]</f>
        <v>0.8</v>
      </c>
      <c r="X5" s="18"/>
      <c r="Y5" s="18"/>
      <c r="Z5" s="18"/>
      <c r="AA5" s="18"/>
    </row>
    <row r="6" spans="1:34" s="16" customFormat="1" x14ac:dyDescent="0.35">
      <c r="A6" s="10">
        <v>4</v>
      </c>
      <c r="B6" s="10" t="s">
        <v>36</v>
      </c>
      <c r="C6" s="10" t="s">
        <v>37</v>
      </c>
      <c r="D6" s="10" t="s">
        <v>30</v>
      </c>
      <c r="E6" s="10">
        <f>Таблица19101413[[#This Row],[Грунт]]+Таблица19101413[[#This Row],[Щебень]]+Таблица19101413[[#This Row],[Асфальт]]+Таблица19101413[[#This Row],[Бетон]]</f>
        <v>0.2</v>
      </c>
      <c r="F6" s="10">
        <v>3</v>
      </c>
      <c r="G6" s="11">
        <v>0.2</v>
      </c>
      <c r="H6" s="12"/>
      <c r="I6" s="13"/>
      <c r="J6" s="14"/>
      <c r="K6" s="15"/>
      <c r="L6" s="16">
        <v>1</v>
      </c>
      <c r="O6" s="16" t="b">
        <f>OR(Таблица19101413[[#This Row],[Щебень]]&gt;0,Таблица19101413[[#This Row],[Асфальт]]&gt;0,Таблица19101413[[#This Row],[Бетон]]&gt;0)</f>
        <v>0</v>
      </c>
      <c r="R6" s="16">
        <v>4</v>
      </c>
      <c r="V6" s="18"/>
      <c r="W6" s="18">
        <f>Таблица19101413[[#This Row],[Грунт]]+Таблица19101413[[#This Row],[Щебень]]+Таблица19101413[[#This Row],[Асфальт]]+Таблица19101413[[#This Row],[Бетон]]</f>
        <v>0.2</v>
      </c>
      <c r="X6" s="18"/>
      <c r="Y6" s="18"/>
      <c r="Z6" s="18"/>
      <c r="AA6" s="18"/>
    </row>
    <row r="7" spans="1:34" s="16" customFormat="1" x14ac:dyDescent="0.35">
      <c r="A7" s="10">
        <v>5</v>
      </c>
      <c r="B7" s="10" t="s">
        <v>38</v>
      </c>
      <c r="C7" s="10" t="s">
        <v>39</v>
      </c>
      <c r="D7" s="10" t="s">
        <v>40</v>
      </c>
      <c r="E7" s="19">
        <f>Таблица19101413[[#This Row],[Грунт]]</f>
        <v>2.2999999999999998</v>
      </c>
      <c r="F7" s="20">
        <v>3</v>
      </c>
      <c r="G7" s="11">
        <v>2.2999999999999998</v>
      </c>
      <c r="H7" s="12"/>
      <c r="I7" s="13"/>
      <c r="J7" s="14"/>
      <c r="K7" s="15"/>
      <c r="L7" s="16" t="s">
        <v>31</v>
      </c>
      <c r="O7" s="16" t="b">
        <f>OR(Таблица19101413[[#This Row],[Щебень]]&gt;0,Таблица19101413[[#This Row],[Асфальт]]&gt;0,Таблица19101413[[#This Row],[Бетон]]&gt;0)</f>
        <v>0</v>
      </c>
      <c r="R7" s="16">
        <v>5</v>
      </c>
      <c r="V7" s="18"/>
      <c r="W7" s="18">
        <f>Таблица19101413[[#This Row],[Грунт]]+Таблица19101413[[#This Row],[Щебень]]+Таблица19101413[[#This Row],[Асфальт]]+Таблица19101413[[#This Row],[Бетон]]</f>
        <v>2.2999999999999998</v>
      </c>
      <c r="X7" s="18"/>
      <c r="Y7" s="18"/>
      <c r="Z7" s="18"/>
      <c r="AA7" s="18"/>
    </row>
    <row r="8" spans="1:34" s="16" customFormat="1" x14ac:dyDescent="0.35">
      <c r="A8" s="10">
        <v>6</v>
      </c>
      <c r="B8" s="10" t="s">
        <v>41</v>
      </c>
      <c r="C8" s="10" t="s">
        <v>42</v>
      </c>
      <c r="D8" s="10" t="s">
        <v>40</v>
      </c>
      <c r="E8" s="10">
        <f>Таблица19101413[[#This Row],[Грунт]]+Таблица19101413[[#This Row],[Щебень]]+Таблица19101413[[#This Row],[Асфальт]]+Таблица19101413[[#This Row],[Бетон]]</f>
        <v>3.5369999999999999</v>
      </c>
      <c r="F8" s="10">
        <v>3</v>
      </c>
      <c r="G8" s="11">
        <v>3.5369999999999999</v>
      </c>
      <c r="H8" s="12"/>
      <c r="I8" s="13"/>
      <c r="J8" s="14"/>
      <c r="K8" s="15"/>
      <c r="L8" s="16" t="s">
        <v>43</v>
      </c>
      <c r="O8" s="16" t="b">
        <f>OR(Таблица19101413[[#This Row],[Щебень]]&gt;0,Таблица19101413[[#This Row],[Асфальт]]&gt;0,Таблица19101413[[#This Row],[Бетон]]&gt;0)</f>
        <v>0</v>
      </c>
      <c r="P8" s="16">
        <v>1</v>
      </c>
      <c r="R8" s="16">
        <v>6</v>
      </c>
      <c r="V8" s="18"/>
      <c r="W8" s="18">
        <f>Таблица19101413[[#This Row],[Грунт]]+Таблица19101413[[#This Row],[Щебень]]+Таблица19101413[[#This Row],[Асфальт]]+Таблица19101413[[#This Row],[Бетон]]</f>
        <v>3.5369999999999999</v>
      </c>
      <c r="X8" s="18"/>
      <c r="Y8" s="18"/>
      <c r="Z8" s="18"/>
      <c r="AA8" s="18"/>
    </row>
    <row r="9" spans="1:34" s="16" customFormat="1" x14ac:dyDescent="0.35">
      <c r="A9" s="10">
        <v>7</v>
      </c>
      <c r="B9" s="10" t="s">
        <v>44</v>
      </c>
      <c r="C9" s="10" t="s">
        <v>45</v>
      </c>
      <c r="D9" s="10" t="s">
        <v>46</v>
      </c>
      <c r="E9" s="10">
        <f>Таблица19101413[[#This Row],[Грунт]]+Таблица19101413[[#This Row],[Щебень]]+Таблица19101413[[#This Row],[Асфальт]]+Таблица19101413[[#This Row],[Бетон]]</f>
        <v>4.6260000000000003</v>
      </c>
      <c r="F9" s="10">
        <v>3</v>
      </c>
      <c r="G9" s="11">
        <v>4.6260000000000003</v>
      </c>
      <c r="H9" s="12"/>
      <c r="I9" s="13"/>
      <c r="J9" s="14"/>
      <c r="K9" s="15"/>
      <c r="L9" s="16" t="s">
        <v>43</v>
      </c>
      <c r="O9" s="16" t="b">
        <f>OR(Таблица19101413[[#This Row],[Щебень]]&gt;0,Таблица19101413[[#This Row],[Асфальт]]&gt;0,Таблица19101413[[#This Row],[Бетон]]&gt;0)</f>
        <v>0</v>
      </c>
      <c r="P9" s="16">
        <v>1</v>
      </c>
      <c r="R9" s="16">
        <v>7</v>
      </c>
      <c r="V9" s="18"/>
      <c r="W9" s="18">
        <f>Таблица19101413[[#This Row],[Грунт]]+Таблица19101413[[#This Row],[Щебень]]+Таблица19101413[[#This Row],[Асфальт]]+Таблица19101413[[#This Row],[Бетон]]</f>
        <v>4.6260000000000003</v>
      </c>
      <c r="X9" s="18"/>
      <c r="Y9" s="18"/>
      <c r="Z9" s="18"/>
      <c r="AA9" s="18"/>
    </row>
    <row r="10" spans="1:34" s="16" customFormat="1" ht="46.5" x14ac:dyDescent="0.35">
      <c r="A10" s="10">
        <v>8</v>
      </c>
      <c r="B10" s="10" t="s">
        <v>47</v>
      </c>
      <c r="C10" s="10" t="s">
        <v>48</v>
      </c>
      <c r="D10" s="10" t="s">
        <v>46</v>
      </c>
      <c r="E10" s="10">
        <f>Таблица19101413[[#This Row],[Грунт]]+Таблица19101413[[#This Row],[Щебень]]+Таблица19101413[[#This Row],[Асфальт]]+Таблица19101413[[#This Row],[Бетон]]</f>
        <v>1.022</v>
      </c>
      <c r="F10" s="10">
        <v>3</v>
      </c>
      <c r="G10" s="11">
        <v>1.022</v>
      </c>
      <c r="H10" s="12"/>
      <c r="I10" s="13"/>
      <c r="J10" s="14"/>
      <c r="K10" s="15"/>
      <c r="L10" s="16" t="s">
        <v>43</v>
      </c>
      <c r="O10" s="16" t="b">
        <f>OR(Таблица19101413[[#This Row],[Щебень]]&gt;0,Таблица19101413[[#This Row],[Асфальт]]&gt;0,Таблица19101413[[#This Row],[Бетон]]&gt;0)</f>
        <v>0</v>
      </c>
      <c r="P10" s="16">
        <v>1</v>
      </c>
      <c r="R10" s="16">
        <v>8</v>
      </c>
      <c r="V10" s="18"/>
      <c r="W10" s="18">
        <f>Таблица19101413[[#This Row],[Грунт]]+Таблица19101413[[#This Row],[Щебень]]+Таблица19101413[[#This Row],[Асфальт]]+Таблица19101413[[#This Row],[Бетон]]</f>
        <v>1.022</v>
      </c>
      <c r="X10" s="18"/>
      <c r="Y10" s="18"/>
      <c r="Z10" s="18"/>
      <c r="AA10" s="18"/>
    </row>
    <row r="11" spans="1:34" s="16" customFormat="1" x14ac:dyDescent="0.35">
      <c r="A11" s="10">
        <v>9</v>
      </c>
      <c r="B11" s="10" t="s">
        <v>49</v>
      </c>
      <c r="C11" s="10" t="s">
        <v>50</v>
      </c>
      <c r="D11" s="10" t="s">
        <v>46</v>
      </c>
      <c r="E11" s="10">
        <f>Таблица19101413[[#This Row],[Грунт]]+Таблица19101413[[#This Row],[Щебень]]+Таблица19101413[[#This Row],[Асфальт]]+Таблица19101413[[#This Row],[Бетон]]</f>
        <v>1.756</v>
      </c>
      <c r="F11" s="10">
        <v>3</v>
      </c>
      <c r="G11" s="11">
        <v>1.756</v>
      </c>
      <c r="H11" s="12"/>
      <c r="I11" s="13"/>
      <c r="J11" s="14"/>
      <c r="K11" s="15"/>
      <c r="L11" s="16" t="s">
        <v>43</v>
      </c>
      <c r="O11" s="16" t="b">
        <f>OR(Таблица19101413[[#This Row],[Щебень]]&gt;0,Таблица19101413[[#This Row],[Асфальт]]&gt;0,Таблица19101413[[#This Row],[Бетон]]&gt;0)</f>
        <v>0</v>
      </c>
      <c r="R11" s="16">
        <v>9</v>
      </c>
      <c r="V11" s="18"/>
      <c r="W11" s="18">
        <f>Таблица19101413[[#This Row],[Грунт]]+Таблица19101413[[#This Row],[Щебень]]+Таблица19101413[[#This Row],[Асфальт]]+Таблица19101413[[#This Row],[Бетон]]</f>
        <v>1.756</v>
      </c>
      <c r="X11" s="18"/>
      <c r="Y11" s="18"/>
      <c r="Z11" s="18"/>
      <c r="AA11" s="18"/>
    </row>
    <row r="12" spans="1:34" s="16" customFormat="1" x14ac:dyDescent="0.35">
      <c r="A12" s="10">
        <v>10</v>
      </c>
      <c r="B12" s="10" t="s">
        <v>51</v>
      </c>
      <c r="C12" s="10" t="s">
        <v>52</v>
      </c>
      <c r="D12" s="10" t="s">
        <v>46</v>
      </c>
      <c r="E12" s="10">
        <f>Таблица19101413[[#This Row],[Грунт]]+Таблица19101413[[#This Row],[Щебень]]+Таблица19101413[[#This Row],[Асфальт]]+Таблица19101413[[#This Row],[Бетон]]</f>
        <v>1</v>
      </c>
      <c r="F12" s="10">
        <v>3</v>
      </c>
      <c r="G12" s="11">
        <v>1</v>
      </c>
      <c r="H12" s="12"/>
      <c r="I12" s="13"/>
      <c r="J12" s="14"/>
      <c r="K12" s="15"/>
      <c r="L12" s="16">
        <v>1</v>
      </c>
      <c r="O12" s="16" t="b">
        <f>OR(Таблица19101413[[#This Row],[Щебень]]&gt;0,Таблица19101413[[#This Row],[Асфальт]]&gt;0,Таблица19101413[[#This Row],[Бетон]]&gt;0)</f>
        <v>0</v>
      </c>
      <c r="R12" s="16">
        <v>10</v>
      </c>
      <c r="V12" s="18"/>
      <c r="W12" s="18">
        <f>Таблица19101413[[#This Row],[Грунт]]+Таблица19101413[[#This Row],[Щебень]]+Таблица19101413[[#This Row],[Асфальт]]+Таблица19101413[[#This Row],[Бетон]]</f>
        <v>1</v>
      </c>
      <c r="X12" s="18"/>
      <c r="Y12" s="18"/>
      <c r="Z12" s="18"/>
      <c r="AA12" s="18"/>
    </row>
    <row r="13" spans="1:34" s="16" customFormat="1" x14ac:dyDescent="0.35">
      <c r="A13" s="10">
        <v>11</v>
      </c>
      <c r="B13" s="10" t="s">
        <v>53</v>
      </c>
      <c r="C13" s="10" t="s">
        <v>54</v>
      </c>
      <c r="D13" s="10" t="s">
        <v>46</v>
      </c>
      <c r="E13" s="10">
        <f>Таблица19101413[[#This Row],[Грунт]]+Таблица19101413[[#This Row],[Щебень]]+Таблица19101413[[#This Row],[Асфальт]]+Таблица19101413[[#This Row],[Бетон]]</f>
        <v>0.5</v>
      </c>
      <c r="F13" s="10">
        <v>3</v>
      </c>
      <c r="G13" s="11">
        <v>0.5</v>
      </c>
      <c r="H13" s="12"/>
      <c r="I13" s="13"/>
      <c r="J13" s="14"/>
      <c r="K13" s="15"/>
      <c r="L13" s="16">
        <v>1</v>
      </c>
      <c r="O13" s="16" t="b">
        <f>OR(Таблица19101413[[#This Row],[Щебень]]&gt;0,Таблица19101413[[#This Row],[Асфальт]]&gt;0,Таблица19101413[[#This Row],[Бетон]]&gt;0)</f>
        <v>0</v>
      </c>
      <c r="R13" s="16">
        <v>11</v>
      </c>
      <c r="V13" s="18"/>
      <c r="W13" s="18">
        <f>Таблица19101413[[#This Row],[Грунт]]+Таблица19101413[[#This Row],[Щебень]]+Таблица19101413[[#This Row],[Асфальт]]+Таблица19101413[[#This Row],[Бетон]]</f>
        <v>0.5</v>
      </c>
      <c r="X13" s="18"/>
      <c r="Y13" s="18"/>
      <c r="Z13" s="18"/>
      <c r="AA13" s="18"/>
    </row>
    <row r="14" spans="1:34" s="16" customFormat="1" x14ac:dyDescent="0.35">
      <c r="A14" s="10">
        <v>12</v>
      </c>
      <c r="B14" s="10" t="s">
        <v>55</v>
      </c>
      <c r="C14" s="10" t="s">
        <v>56</v>
      </c>
      <c r="D14" s="10" t="s">
        <v>46</v>
      </c>
      <c r="E14" s="10">
        <f>Таблица19101413[[#This Row],[Грунт]]+Таблица19101413[[#This Row],[Щебень]]+Таблица19101413[[#This Row],[Асфальт]]+Таблица19101413[[#This Row],[Бетон]]</f>
        <v>2.802</v>
      </c>
      <c r="F14" s="10">
        <v>3</v>
      </c>
      <c r="G14" s="11">
        <v>2.802</v>
      </c>
      <c r="H14" s="12"/>
      <c r="I14" s="13"/>
      <c r="J14" s="14"/>
      <c r="K14" s="15"/>
      <c r="L14" s="16" t="s">
        <v>43</v>
      </c>
      <c r="O14" s="16" t="b">
        <f>OR(Таблица19101413[[#This Row],[Щебень]]&gt;0,Таблица19101413[[#This Row],[Асфальт]]&gt;0,Таблица19101413[[#This Row],[Бетон]]&gt;0)</f>
        <v>0</v>
      </c>
      <c r="R14" s="16">
        <v>12</v>
      </c>
      <c r="V14" s="18"/>
      <c r="W14" s="18">
        <f>Таблица19101413[[#This Row],[Грунт]]+Таблица19101413[[#This Row],[Щебень]]+Таблица19101413[[#This Row],[Асфальт]]+Таблица19101413[[#This Row],[Бетон]]</f>
        <v>2.802</v>
      </c>
      <c r="X14" s="18"/>
      <c r="Y14" s="18"/>
      <c r="Z14" s="18"/>
      <c r="AA14" s="18"/>
    </row>
    <row r="15" spans="1:34" s="16" customFormat="1" x14ac:dyDescent="0.35">
      <c r="A15" s="10">
        <v>13</v>
      </c>
      <c r="B15" s="10" t="s">
        <v>57</v>
      </c>
      <c r="C15" s="10" t="s">
        <v>58</v>
      </c>
      <c r="D15" s="10" t="s">
        <v>59</v>
      </c>
      <c r="E15" s="10">
        <f>Таблица19101413[[#This Row],[Грунт]]+Таблица19101413[[#This Row],[Щебень]]+Таблица19101413[[#This Row],[Асфальт]]+Таблица19101413[[#This Row],[Бетон]]</f>
        <v>1.986</v>
      </c>
      <c r="F15" s="10">
        <v>3</v>
      </c>
      <c r="G15" s="11">
        <v>1.986</v>
      </c>
      <c r="H15" s="12"/>
      <c r="I15" s="13"/>
      <c r="J15" s="14"/>
      <c r="K15" s="15"/>
      <c r="L15" s="16" t="s">
        <v>43</v>
      </c>
      <c r="O15" s="16" t="b">
        <f>OR(Таблица19101413[[#This Row],[Щебень]]&gt;0,Таблица19101413[[#This Row],[Асфальт]]&gt;0,Таблица19101413[[#This Row],[Бетон]]&gt;0)</f>
        <v>0</v>
      </c>
      <c r="R15" s="16">
        <v>13</v>
      </c>
      <c r="V15" s="18"/>
      <c r="W15" s="18">
        <f>Таблица19101413[[#This Row],[Грунт]]+Таблица19101413[[#This Row],[Щебень]]+Таблица19101413[[#This Row],[Асфальт]]+Таблица19101413[[#This Row],[Бетон]]</f>
        <v>1.986</v>
      </c>
      <c r="X15" s="18"/>
      <c r="Y15" s="18"/>
      <c r="Z15" s="18"/>
      <c r="AA15" s="18"/>
    </row>
    <row r="16" spans="1:34" s="16" customFormat="1" x14ac:dyDescent="0.35">
      <c r="A16" s="10">
        <v>14</v>
      </c>
      <c r="B16" s="10" t="s">
        <v>60</v>
      </c>
      <c r="C16" s="10" t="s">
        <v>61</v>
      </c>
      <c r="D16" s="10" t="s">
        <v>59</v>
      </c>
      <c r="E16" s="10">
        <f>Таблица19101413[[#This Row],[Грунт]]+Таблица19101413[[#This Row],[Щебень]]+Таблица19101413[[#This Row],[Асфальт]]+Таблица19101413[[#This Row],[Бетон]]</f>
        <v>2</v>
      </c>
      <c r="F16" s="10">
        <v>3</v>
      </c>
      <c r="G16" s="11">
        <v>2</v>
      </c>
      <c r="H16" s="12"/>
      <c r="I16" s="13"/>
      <c r="J16" s="14"/>
      <c r="K16" s="15"/>
      <c r="L16" s="16">
        <v>1</v>
      </c>
      <c r="O16" s="16" t="b">
        <f>OR(Таблица19101413[[#This Row],[Щебень]]&gt;0,Таблица19101413[[#This Row],[Асфальт]]&gt;0,Таблица19101413[[#This Row],[Бетон]]&gt;0)</f>
        <v>0</v>
      </c>
      <c r="R16" s="16">
        <v>14</v>
      </c>
      <c r="V16" s="18"/>
      <c r="W16" s="18">
        <f>Таблица19101413[[#This Row],[Грунт]]+Таблица19101413[[#This Row],[Щебень]]+Таблица19101413[[#This Row],[Асфальт]]+Таблица19101413[[#This Row],[Бетон]]</f>
        <v>2</v>
      </c>
      <c r="X16" s="18"/>
      <c r="Y16" s="18"/>
      <c r="Z16" s="18"/>
      <c r="AA16" s="18"/>
    </row>
    <row r="17" spans="1:27" s="16" customFormat="1" x14ac:dyDescent="0.35">
      <c r="A17" s="10">
        <v>15</v>
      </c>
      <c r="B17" s="10" t="s">
        <v>62</v>
      </c>
      <c r="C17" s="10" t="s">
        <v>63</v>
      </c>
      <c r="D17" s="10" t="s">
        <v>59</v>
      </c>
      <c r="E17" s="10">
        <f>Таблица19101413[[#This Row],[Грунт]]+Таблица19101413[[#This Row],[Щебень]]+Таблица19101413[[#This Row],[Асфальт]]+Таблица19101413[[#This Row],[Бетон]]</f>
        <v>2.6020000000000003</v>
      </c>
      <c r="F17" s="10">
        <v>3</v>
      </c>
      <c r="G17" s="11">
        <v>1.35</v>
      </c>
      <c r="H17" s="12">
        <v>1.252</v>
      </c>
      <c r="I17" s="13"/>
      <c r="J17" s="14"/>
      <c r="K17" s="15"/>
      <c r="L17" s="16" t="s">
        <v>43</v>
      </c>
      <c r="O17" s="16" t="b">
        <f>OR(Таблица19101413[[#This Row],[Щебень]]&gt;0,Таблица19101413[[#This Row],[Асфальт]]&gt;0,Таблица19101413[[#This Row],[Бетон]]&gt;0)</f>
        <v>1</v>
      </c>
      <c r="R17" s="16">
        <v>15</v>
      </c>
      <c r="V17" s="18"/>
      <c r="W17" s="18">
        <f>Таблица19101413[[#This Row],[Грунт]]+Таблица19101413[[#This Row],[Щебень]]+Таблица19101413[[#This Row],[Асфальт]]+Таблица19101413[[#This Row],[Бетон]]</f>
        <v>2.6020000000000003</v>
      </c>
      <c r="X17" s="18"/>
      <c r="Y17" s="18"/>
      <c r="Z17" s="18"/>
      <c r="AA17" s="18"/>
    </row>
    <row r="18" spans="1:27" s="16" customFormat="1" x14ac:dyDescent="0.35">
      <c r="A18" s="10">
        <v>16</v>
      </c>
      <c r="B18" s="10" t="s">
        <v>64</v>
      </c>
      <c r="C18" s="10" t="s">
        <v>65</v>
      </c>
      <c r="D18" s="10" t="s">
        <v>59</v>
      </c>
      <c r="E18" s="10">
        <f>Таблица19101413[[#This Row],[Грунт]]+Таблица19101413[[#This Row],[Щебень]]+Таблица19101413[[#This Row],[Асфальт]]+Таблица19101413[[#This Row],[Бетон]]</f>
        <v>2.4</v>
      </c>
      <c r="F18" s="10">
        <v>3</v>
      </c>
      <c r="G18" s="11">
        <v>1.8</v>
      </c>
      <c r="H18" s="12">
        <v>0.6</v>
      </c>
      <c r="I18" s="13"/>
      <c r="J18" s="14"/>
      <c r="K18" s="15"/>
      <c r="L18" s="16" t="s">
        <v>43</v>
      </c>
      <c r="O18" s="16" t="b">
        <f>OR(Таблица19101413[[#This Row],[Щебень]]&gt;0,Таблица19101413[[#This Row],[Асфальт]]&gt;0,Таблица19101413[[#This Row],[Бетон]]&gt;0)</f>
        <v>1</v>
      </c>
      <c r="R18" s="16">
        <v>16</v>
      </c>
      <c r="V18" s="18"/>
      <c r="W18" s="18">
        <f>Таблица19101413[[#This Row],[Грунт]]+Таблица19101413[[#This Row],[Щебень]]+Таблица19101413[[#This Row],[Асфальт]]+Таблица19101413[[#This Row],[Бетон]]</f>
        <v>2.4</v>
      </c>
      <c r="X18" s="18"/>
      <c r="Y18" s="18"/>
      <c r="Z18" s="18"/>
      <c r="AA18" s="18"/>
    </row>
    <row r="19" spans="1:27" s="16" customFormat="1" x14ac:dyDescent="0.35">
      <c r="A19" s="10">
        <v>17</v>
      </c>
      <c r="B19" s="10" t="s">
        <v>66</v>
      </c>
      <c r="C19" s="10" t="s">
        <v>67</v>
      </c>
      <c r="D19" s="10" t="s">
        <v>68</v>
      </c>
      <c r="E19" s="10">
        <f>Таблица19101413[[#This Row],[Грунт]]+Таблица19101413[[#This Row],[Щебень]]+Таблица19101413[[#This Row],[Асфальт]]+Таблица19101413[[#This Row],[Бетон]]</f>
        <v>1</v>
      </c>
      <c r="F19" s="10">
        <v>3</v>
      </c>
      <c r="G19" s="11"/>
      <c r="H19" s="12">
        <v>1</v>
      </c>
      <c r="I19" s="13"/>
      <c r="J19" s="14"/>
      <c r="K19" s="15"/>
      <c r="L19" s="16" t="s">
        <v>31</v>
      </c>
      <c r="O19" s="16" t="b">
        <f>OR(Таблица19101413[[#This Row],[Щебень]]&gt;0,Таблица19101413[[#This Row],[Асфальт]]&gt;0,Таблица19101413[[#This Row],[Бетон]]&gt;0)</f>
        <v>1</v>
      </c>
      <c r="R19" s="16">
        <v>17</v>
      </c>
      <c r="V19" s="18"/>
      <c r="W19" s="18">
        <f>Таблица19101413[[#This Row],[Грунт]]+Таблица19101413[[#This Row],[Щебень]]+Таблица19101413[[#This Row],[Асфальт]]+Таблица19101413[[#This Row],[Бетон]]</f>
        <v>1</v>
      </c>
      <c r="X19" s="18"/>
      <c r="Y19" s="18"/>
      <c r="Z19" s="18"/>
      <c r="AA19" s="18"/>
    </row>
    <row r="20" spans="1:27" s="16" customFormat="1" x14ac:dyDescent="0.35">
      <c r="A20" s="10">
        <v>18</v>
      </c>
      <c r="B20" s="10" t="s">
        <v>69</v>
      </c>
      <c r="C20" s="10" t="s">
        <v>70</v>
      </c>
      <c r="D20" s="10" t="s">
        <v>71</v>
      </c>
      <c r="E20" s="10">
        <f>Таблица19101413[[#This Row],[Грунт]]+Таблица19101413[[#This Row],[Щебень]]+Таблица19101413[[#This Row],[Асфальт]]+Таблица19101413[[#This Row],[Бетон]]</f>
        <v>2</v>
      </c>
      <c r="F20" s="10">
        <v>3</v>
      </c>
      <c r="G20" s="11"/>
      <c r="H20" s="12">
        <v>2</v>
      </c>
      <c r="I20" s="13"/>
      <c r="J20" s="14"/>
      <c r="K20" s="15"/>
      <c r="L20" s="16">
        <v>1</v>
      </c>
      <c r="O20" s="16" t="b">
        <f>OR(Таблица19101413[[#This Row],[Щебень]]&gt;0,Таблица19101413[[#This Row],[Асфальт]]&gt;0,Таблица19101413[[#This Row],[Бетон]]&gt;0)</f>
        <v>1</v>
      </c>
      <c r="P20" s="16">
        <v>1</v>
      </c>
      <c r="Q20" s="16">
        <v>1</v>
      </c>
      <c r="R20" s="16">
        <v>18</v>
      </c>
      <c r="V20" s="18"/>
      <c r="W20" s="18">
        <f>Таблица19101413[[#This Row],[Грунт]]+Таблица19101413[[#This Row],[Щебень]]+Таблица19101413[[#This Row],[Асфальт]]+Таблица19101413[[#This Row],[Бетон]]</f>
        <v>2</v>
      </c>
      <c r="X20" s="18"/>
      <c r="Y20" s="18"/>
      <c r="Z20" s="18"/>
      <c r="AA20" s="18"/>
    </row>
    <row r="21" spans="1:27" s="16" customFormat="1" x14ac:dyDescent="0.35">
      <c r="A21" s="10">
        <v>19</v>
      </c>
      <c r="B21" s="10" t="s">
        <v>72</v>
      </c>
      <c r="C21" s="10" t="s">
        <v>73</v>
      </c>
      <c r="D21" s="10" t="s">
        <v>71</v>
      </c>
      <c r="E21" s="10">
        <f>Таблица19101413[[#This Row],[Грунт]]+Таблица19101413[[#This Row],[Щебень]]+Таблица19101413[[#This Row],[Асфальт]]+Таблица19101413[[#This Row],[Бетон]]</f>
        <v>1.5</v>
      </c>
      <c r="F21" s="10">
        <v>3</v>
      </c>
      <c r="G21" s="11">
        <v>1.5</v>
      </c>
      <c r="H21" s="12"/>
      <c r="I21" s="13"/>
      <c r="J21" s="14"/>
      <c r="K21" s="15"/>
      <c r="L21" s="16">
        <v>1</v>
      </c>
      <c r="O21" s="16" t="b">
        <f>OR(Таблица19101413[[#This Row],[Щебень]]&gt;0,Таблица19101413[[#This Row],[Асфальт]]&gt;0,Таблица19101413[[#This Row],[Бетон]]&gt;0)</f>
        <v>0</v>
      </c>
      <c r="R21" s="16">
        <v>19</v>
      </c>
      <c r="V21" s="18"/>
      <c r="W21" s="18">
        <f>Таблица19101413[[#This Row],[Грунт]]+Таблица19101413[[#This Row],[Щебень]]+Таблица19101413[[#This Row],[Асфальт]]+Таблица19101413[[#This Row],[Бетон]]</f>
        <v>1.5</v>
      </c>
      <c r="X21" s="18"/>
      <c r="Y21" s="18"/>
      <c r="Z21" s="18"/>
      <c r="AA21" s="18"/>
    </row>
    <row r="22" spans="1:27" s="16" customFormat="1" x14ac:dyDescent="0.35">
      <c r="A22" s="10">
        <v>20</v>
      </c>
      <c r="B22" s="10" t="s">
        <v>74</v>
      </c>
      <c r="C22" s="10" t="s">
        <v>75</v>
      </c>
      <c r="D22" s="10" t="s">
        <v>71</v>
      </c>
      <c r="E22" s="10">
        <f>Таблица19101413[[#This Row],[Грунт]]+Таблица19101413[[#This Row],[Щебень]]+Таблица19101413[[#This Row],[Асфальт]]+Таблица19101413[[#This Row],[Бетон]]</f>
        <v>1.895</v>
      </c>
      <c r="F22" s="10">
        <v>3</v>
      </c>
      <c r="G22" s="11">
        <v>1.895</v>
      </c>
      <c r="H22" s="12"/>
      <c r="I22" s="13"/>
      <c r="J22" s="14"/>
      <c r="K22" s="15"/>
      <c r="L22" s="16" t="s">
        <v>43</v>
      </c>
      <c r="O22" s="16" t="b">
        <f>OR(Таблица19101413[[#This Row],[Щебень]]&gt;0,Таблица19101413[[#This Row],[Асфальт]]&gt;0,Таблица19101413[[#This Row],[Бетон]]&gt;0)</f>
        <v>0</v>
      </c>
      <c r="R22" s="16">
        <v>20</v>
      </c>
      <c r="V22" s="18"/>
      <c r="W22" s="18">
        <f>Таблица19101413[[#This Row],[Грунт]]+Таблица19101413[[#This Row],[Щебень]]+Таблица19101413[[#This Row],[Асфальт]]+Таблица19101413[[#This Row],[Бетон]]</f>
        <v>1.895</v>
      </c>
      <c r="X22" s="18"/>
      <c r="Y22" s="18"/>
      <c r="Z22" s="18"/>
      <c r="AA22" s="18"/>
    </row>
    <row r="23" spans="1:27" s="16" customFormat="1" x14ac:dyDescent="0.35">
      <c r="A23" s="10">
        <v>21</v>
      </c>
      <c r="B23" s="10" t="s">
        <v>76</v>
      </c>
      <c r="C23" s="10" t="s">
        <v>77</v>
      </c>
      <c r="D23" s="10" t="s">
        <v>71</v>
      </c>
      <c r="E23" s="10">
        <f>Таблица19101413[[#This Row],[Грунт]]+Таблица19101413[[#This Row],[Щебень]]+Таблица19101413[[#This Row],[Асфальт]]+Таблица19101413[[#This Row],[Бетон]]</f>
        <v>3.036</v>
      </c>
      <c r="F23" s="10">
        <v>3</v>
      </c>
      <c r="G23" s="11">
        <v>3.036</v>
      </c>
      <c r="H23" s="12"/>
      <c r="I23" s="13"/>
      <c r="J23" s="14"/>
      <c r="K23" s="15"/>
      <c r="L23" s="16" t="s">
        <v>43</v>
      </c>
      <c r="O23" s="16" t="b">
        <f>OR(Таблица19101413[[#This Row],[Щебень]]&gt;0,Таблица19101413[[#This Row],[Асфальт]]&gt;0,Таблица19101413[[#This Row],[Бетон]]&gt;0)</f>
        <v>0</v>
      </c>
      <c r="R23" s="16">
        <v>21</v>
      </c>
      <c r="V23" s="18"/>
      <c r="W23" s="18">
        <f>Таблица19101413[[#This Row],[Грунт]]+Таблица19101413[[#This Row],[Щебень]]+Таблица19101413[[#This Row],[Асфальт]]+Таблица19101413[[#This Row],[Бетон]]</f>
        <v>3.036</v>
      </c>
      <c r="X23" s="18"/>
      <c r="Y23" s="18"/>
      <c r="Z23" s="18"/>
      <c r="AA23" s="18"/>
    </row>
    <row r="24" spans="1:27" s="16" customFormat="1" x14ac:dyDescent="0.35">
      <c r="A24" s="10">
        <v>22</v>
      </c>
      <c r="B24" s="10" t="s">
        <v>78</v>
      </c>
      <c r="C24" s="10" t="s">
        <v>79</v>
      </c>
      <c r="D24" s="10" t="s">
        <v>80</v>
      </c>
      <c r="E24" s="10">
        <f>Таблица19101413[[#This Row],[Грунт]]+Таблица19101413[[#This Row],[Щебень]]+Таблица19101413[[#This Row],[Асфальт]]+Таблица19101413[[#This Row],[Бетон]]</f>
        <v>1.347</v>
      </c>
      <c r="F24" s="10">
        <v>3</v>
      </c>
      <c r="G24" s="11">
        <v>1.347</v>
      </c>
      <c r="H24" s="12"/>
      <c r="I24" s="13"/>
      <c r="J24" s="14"/>
      <c r="K24" s="15"/>
      <c r="L24" s="16" t="s">
        <v>43</v>
      </c>
      <c r="O24" s="16" t="b">
        <f>OR(Таблица19101413[[#This Row],[Щебень]]&gt;0,Таблица19101413[[#This Row],[Асфальт]]&gt;0,Таблица19101413[[#This Row],[Бетон]]&gt;0)</f>
        <v>0</v>
      </c>
      <c r="R24" s="16">
        <v>22</v>
      </c>
      <c r="V24" s="18"/>
      <c r="W24" s="18">
        <f>Таблица19101413[[#This Row],[Грунт]]+Таблица19101413[[#This Row],[Щебень]]+Таблица19101413[[#This Row],[Асфальт]]+Таблица19101413[[#This Row],[Бетон]]</f>
        <v>1.347</v>
      </c>
      <c r="X24" s="18"/>
      <c r="Y24" s="18"/>
      <c r="Z24" s="18"/>
      <c r="AA24" s="18"/>
    </row>
    <row r="25" spans="1:27" s="16" customFormat="1" x14ac:dyDescent="0.35">
      <c r="A25" s="10">
        <v>23</v>
      </c>
      <c r="B25" s="10" t="s">
        <v>81</v>
      </c>
      <c r="C25" s="10" t="s">
        <v>82</v>
      </c>
      <c r="D25" s="10" t="s">
        <v>80</v>
      </c>
      <c r="E25" s="10">
        <f>Таблица19101413[[#This Row],[Грунт]]+Таблица19101413[[#This Row],[Щебень]]+Таблица19101413[[#This Row],[Асфальт]]+Таблица19101413[[#This Row],[Бетон]]</f>
        <v>3.38</v>
      </c>
      <c r="F25" s="10">
        <v>3</v>
      </c>
      <c r="G25" s="11">
        <v>3.38</v>
      </c>
      <c r="H25" s="12"/>
      <c r="I25" s="13"/>
      <c r="J25" s="14"/>
      <c r="K25" s="15"/>
      <c r="L25" s="16" t="s">
        <v>43</v>
      </c>
      <c r="O25" s="16" t="b">
        <f>OR(Таблица19101413[[#This Row],[Щебень]]&gt;0,Таблица19101413[[#This Row],[Асфальт]]&gt;0,Таблица19101413[[#This Row],[Бетон]]&gt;0)</f>
        <v>0</v>
      </c>
      <c r="R25" s="16">
        <v>23</v>
      </c>
      <c r="V25" s="18"/>
      <c r="W25" s="18">
        <f>Таблица19101413[[#This Row],[Грунт]]+Таблица19101413[[#This Row],[Щебень]]+Таблица19101413[[#This Row],[Асфальт]]+Таблица19101413[[#This Row],[Бетон]]</f>
        <v>3.38</v>
      </c>
      <c r="X25" s="18"/>
      <c r="Y25" s="18"/>
      <c r="Z25" s="18"/>
      <c r="AA25" s="18"/>
    </row>
    <row r="26" spans="1:27" s="16" customFormat="1" ht="46.5" x14ac:dyDescent="0.35">
      <c r="A26" s="10">
        <v>24</v>
      </c>
      <c r="B26" s="10" t="s">
        <v>83</v>
      </c>
      <c r="C26" s="10" t="s">
        <v>84</v>
      </c>
      <c r="D26" s="10" t="s">
        <v>80</v>
      </c>
      <c r="E26" s="10">
        <f>Таблица19101413[[#This Row],[Грунт]]+Таблица19101413[[#This Row],[Щебень]]+Таблица19101413[[#This Row],[Асфальт]]+Таблица19101413[[#This Row],[Бетон]]</f>
        <v>0.52</v>
      </c>
      <c r="F26" s="10">
        <v>3</v>
      </c>
      <c r="G26" s="11">
        <v>0.52</v>
      </c>
      <c r="H26" s="12"/>
      <c r="I26" s="13"/>
      <c r="J26" s="14"/>
      <c r="K26" s="15"/>
      <c r="L26" s="16" t="s">
        <v>43</v>
      </c>
      <c r="O26" s="16" t="b">
        <f>OR(Таблица19101413[[#This Row],[Щебень]]&gt;0,Таблица19101413[[#This Row],[Асфальт]]&gt;0,Таблица19101413[[#This Row],[Бетон]]&gt;0)</f>
        <v>0</v>
      </c>
      <c r="R26" s="16">
        <v>139</v>
      </c>
      <c r="S26" s="10">
        <v>142</v>
      </c>
      <c r="T26" s="10" t="s">
        <v>85</v>
      </c>
      <c r="U26" s="10" t="s">
        <v>86</v>
      </c>
      <c r="V26" s="18" t="s">
        <v>80</v>
      </c>
      <c r="W26" s="18">
        <f>Таблица19101413[[#This Row],[Грунт]]+Таблица19101413[[#This Row],[Щебень]]+Таблица19101413[[#This Row],[Асфальт]]+Таблица19101413[[#This Row],[Бетон]]</f>
        <v>0.52</v>
      </c>
      <c r="X26" s="18">
        <v>1.1000000000000001</v>
      </c>
      <c r="Y26" s="18"/>
      <c r="Z26" s="18"/>
      <c r="AA26" s="18"/>
    </row>
    <row r="27" spans="1:27" s="16" customFormat="1" x14ac:dyDescent="0.35">
      <c r="A27" s="10">
        <v>25</v>
      </c>
      <c r="B27" s="10" t="s">
        <v>87</v>
      </c>
      <c r="C27" s="10" t="s">
        <v>88</v>
      </c>
      <c r="D27" s="10" t="s">
        <v>80</v>
      </c>
      <c r="E27" s="10">
        <f>Таблица19101413[[#This Row],[Грунт]]+Таблица19101413[[#This Row],[Щебень]]+Таблица19101413[[#This Row],[Асфальт]]+Таблица19101413[[#This Row],[Бетон]]</f>
        <v>3</v>
      </c>
      <c r="F27" s="10">
        <v>3</v>
      </c>
      <c r="G27" s="11"/>
      <c r="H27" s="12">
        <v>3</v>
      </c>
      <c r="I27" s="13"/>
      <c r="J27" s="14"/>
      <c r="K27" s="15"/>
      <c r="L27" s="16">
        <v>1</v>
      </c>
      <c r="O27" s="16" t="b">
        <f>OR(Таблица19101413[[#This Row],[Щебень]]&gt;0,Таблица19101413[[#This Row],[Асфальт]]&gt;0,Таблица19101413[[#This Row],[Бетон]]&gt;0)</f>
        <v>1</v>
      </c>
      <c r="P27" s="16">
        <v>1</v>
      </c>
      <c r="Q27" s="16">
        <v>1</v>
      </c>
      <c r="R27" s="16">
        <v>25</v>
      </c>
      <c r="V27" s="18"/>
      <c r="W27" s="18">
        <f>Таблица19101413[[#This Row],[Грунт]]+Таблица19101413[[#This Row],[Щебень]]+Таблица19101413[[#This Row],[Асфальт]]+Таблица19101413[[#This Row],[Бетон]]</f>
        <v>3</v>
      </c>
      <c r="X27" s="18"/>
      <c r="Y27" s="18"/>
      <c r="Z27" s="18"/>
      <c r="AA27" s="18"/>
    </row>
    <row r="28" spans="1:27" s="16" customFormat="1" x14ac:dyDescent="0.35">
      <c r="A28" s="10">
        <v>26</v>
      </c>
      <c r="B28" s="10" t="s">
        <v>89</v>
      </c>
      <c r="C28" s="10" t="s">
        <v>90</v>
      </c>
      <c r="D28" s="10" t="s">
        <v>80</v>
      </c>
      <c r="E28" s="10">
        <f>Таблица19101413[[#This Row],[Грунт]]+Таблица19101413[[#This Row],[Щебень]]+Таблица19101413[[#This Row],[Асфальт]]+Таблица19101413[[#This Row],[Бетон]]</f>
        <v>1.5</v>
      </c>
      <c r="F28" s="10">
        <v>3</v>
      </c>
      <c r="G28" s="11">
        <v>1.5</v>
      </c>
      <c r="H28" s="12"/>
      <c r="I28" s="13"/>
      <c r="J28" s="14"/>
      <c r="K28" s="15"/>
      <c r="L28" s="16" t="s">
        <v>43</v>
      </c>
      <c r="O28" s="16" t="b">
        <f>OR(Таблица19101413[[#This Row],[Щебень]]&gt;0,Таблица19101413[[#This Row],[Асфальт]]&gt;0,Таблица19101413[[#This Row],[Бетон]]&gt;0)</f>
        <v>0</v>
      </c>
      <c r="R28" s="16">
        <v>26</v>
      </c>
      <c r="V28" s="18"/>
      <c r="W28" s="18">
        <f>Таблица19101413[[#This Row],[Грунт]]+Таблица19101413[[#This Row],[Щебень]]+Таблица19101413[[#This Row],[Асфальт]]+Таблица19101413[[#This Row],[Бетон]]</f>
        <v>1.5</v>
      </c>
      <c r="X28" s="18"/>
      <c r="Y28" s="18"/>
      <c r="Z28" s="18"/>
      <c r="AA28" s="18"/>
    </row>
    <row r="29" spans="1:27" s="16" customFormat="1" x14ac:dyDescent="0.35">
      <c r="A29" s="10">
        <v>27</v>
      </c>
      <c r="B29" s="10" t="s">
        <v>91</v>
      </c>
      <c r="C29" s="10" t="s">
        <v>92</v>
      </c>
      <c r="D29" s="10" t="s">
        <v>80</v>
      </c>
      <c r="E29" s="10">
        <f>Таблица19101413[[#This Row],[Грунт]]+Таблица19101413[[#This Row],[Щебень]]+Таблица19101413[[#This Row],[Асфальт]]+Таблица19101413[[#This Row],[Бетон]]</f>
        <v>2.4079999999999999</v>
      </c>
      <c r="F29" s="10">
        <v>3</v>
      </c>
      <c r="G29" s="11">
        <v>2.4079999999999999</v>
      </c>
      <c r="H29" s="12"/>
      <c r="I29" s="13"/>
      <c r="J29" s="14"/>
      <c r="K29" s="15"/>
      <c r="L29" s="16" t="s">
        <v>43</v>
      </c>
      <c r="O29" s="16" t="b">
        <f>OR(Таблица19101413[[#This Row],[Щебень]]&gt;0,Таблица19101413[[#This Row],[Асфальт]]&gt;0,Таблица19101413[[#This Row],[Бетон]]&gt;0)</f>
        <v>0</v>
      </c>
      <c r="R29" s="16">
        <v>27</v>
      </c>
      <c r="V29" s="18"/>
      <c r="W29" s="18">
        <f>Таблица19101413[[#This Row],[Грунт]]+Таблица19101413[[#This Row],[Щебень]]+Таблица19101413[[#This Row],[Асфальт]]+Таблица19101413[[#This Row],[Бетон]]</f>
        <v>2.4079999999999999</v>
      </c>
      <c r="X29" s="18"/>
      <c r="Y29" s="18"/>
      <c r="Z29" s="18"/>
      <c r="AA29" s="18"/>
    </row>
    <row r="30" spans="1:27" s="16" customFormat="1" x14ac:dyDescent="0.35">
      <c r="A30" s="10">
        <v>28</v>
      </c>
      <c r="B30" s="10" t="s">
        <v>93</v>
      </c>
      <c r="C30" s="10" t="s">
        <v>94</v>
      </c>
      <c r="D30" s="10" t="s">
        <v>95</v>
      </c>
      <c r="E30" s="10">
        <f>Таблица19101413[[#This Row],[Грунт]]+Таблица19101413[[#This Row],[Щебень]]+Таблица19101413[[#This Row],[Асфальт]]+Таблица19101413[[#This Row],[Бетон]]</f>
        <v>2</v>
      </c>
      <c r="F30" s="10">
        <v>3</v>
      </c>
      <c r="G30" s="11">
        <v>1.875</v>
      </c>
      <c r="H30" s="12">
        <v>0.125</v>
      </c>
      <c r="I30" s="13"/>
      <c r="J30" s="14"/>
      <c r="K30" s="15"/>
      <c r="L30" s="16" t="s">
        <v>43</v>
      </c>
      <c r="O30" s="16" t="b">
        <f>OR(Таблица19101413[[#This Row],[Щебень]]&gt;0,Таблица19101413[[#This Row],[Асфальт]]&gt;0,Таблица19101413[[#This Row],[Бетон]]&gt;0)</f>
        <v>1</v>
      </c>
      <c r="P30" s="16">
        <v>1</v>
      </c>
      <c r="Q30" s="16">
        <v>1</v>
      </c>
      <c r="R30" s="16">
        <v>28</v>
      </c>
      <c r="V30" s="18"/>
      <c r="W30" s="18">
        <f>Таблица19101413[[#This Row],[Грунт]]+Таблица19101413[[#This Row],[Щебень]]+Таблица19101413[[#This Row],[Асфальт]]+Таблица19101413[[#This Row],[Бетон]]</f>
        <v>2</v>
      </c>
      <c r="X30" s="18"/>
      <c r="Y30" s="18"/>
      <c r="Z30" s="18"/>
      <c r="AA30" s="18"/>
    </row>
    <row r="31" spans="1:27" s="16" customFormat="1" x14ac:dyDescent="0.35">
      <c r="A31" s="10">
        <v>29</v>
      </c>
      <c r="B31" s="10" t="s">
        <v>96</v>
      </c>
      <c r="C31" s="10" t="s">
        <v>97</v>
      </c>
      <c r="D31" s="10" t="s">
        <v>95</v>
      </c>
      <c r="E31" s="10">
        <v>1.8</v>
      </c>
      <c r="F31" s="10">
        <v>3</v>
      </c>
      <c r="G31" s="11"/>
      <c r="H31" s="12">
        <v>1.8</v>
      </c>
      <c r="I31" s="13"/>
      <c r="J31" s="14"/>
      <c r="K31" s="15"/>
      <c r="L31" s="16" t="s">
        <v>43</v>
      </c>
      <c r="O31" s="16" t="b">
        <f>OR(Таблица19101413[[#This Row],[Щебень]]&gt;0,Таблица19101413[[#This Row],[Асфальт]]&gt;0,Таблица19101413[[#This Row],[Бетон]]&gt;0)</f>
        <v>1</v>
      </c>
      <c r="R31" s="16">
        <v>29</v>
      </c>
      <c r="V31" s="18"/>
      <c r="W31" s="18">
        <f>Таблица19101413[[#This Row],[Грунт]]+Таблица19101413[[#This Row],[Щебень]]+Таблица19101413[[#This Row],[Асфальт]]+Таблица19101413[[#This Row],[Бетон]]</f>
        <v>1.8</v>
      </c>
      <c r="X31" s="18"/>
      <c r="Y31" s="18"/>
      <c r="Z31" s="18"/>
      <c r="AA31" s="18"/>
    </row>
    <row r="32" spans="1:27" s="16" customFormat="1" x14ac:dyDescent="0.35">
      <c r="A32" s="10">
        <v>30</v>
      </c>
      <c r="B32" s="10" t="s">
        <v>98</v>
      </c>
      <c r="C32" s="10" t="s">
        <v>99</v>
      </c>
      <c r="D32" s="10" t="s">
        <v>95</v>
      </c>
      <c r="E32" s="10">
        <f>Таблица19101413[[#This Row],[Грунт]]+Таблица19101413[[#This Row],[Щебень]]+Таблица19101413[[#This Row],[Асфальт]]+Таблица19101413[[#This Row],[Бетон]]</f>
        <v>4.0570000000000004</v>
      </c>
      <c r="F32" s="10">
        <v>3</v>
      </c>
      <c r="G32" s="11"/>
      <c r="H32" s="12">
        <v>4.0570000000000004</v>
      </c>
      <c r="I32" s="13"/>
      <c r="J32" s="14"/>
      <c r="K32" s="15"/>
      <c r="L32" s="16" t="s">
        <v>43</v>
      </c>
      <c r="O32" s="16" t="b">
        <f>OR(Таблица19101413[[#This Row],[Щебень]]&gt;0,Таблица19101413[[#This Row],[Асфальт]]&gt;0,Таблица19101413[[#This Row],[Бетон]]&gt;0)</f>
        <v>1</v>
      </c>
      <c r="P32" s="16">
        <v>1</v>
      </c>
      <c r="Q32" s="16">
        <v>1</v>
      </c>
      <c r="R32" s="16">
        <v>30</v>
      </c>
      <c r="V32" s="18"/>
      <c r="W32" s="18">
        <f>Таблица19101413[[#This Row],[Грунт]]+Таблица19101413[[#This Row],[Щебень]]+Таблица19101413[[#This Row],[Асфальт]]+Таблица19101413[[#This Row],[Бетон]]</f>
        <v>4.0570000000000004</v>
      </c>
      <c r="X32" s="18"/>
      <c r="Y32" s="18"/>
      <c r="Z32" s="18"/>
      <c r="AA32" s="18"/>
    </row>
    <row r="33" spans="1:27" s="16" customFormat="1" ht="46.5" x14ac:dyDescent="0.35">
      <c r="A33" s="10">
        <v>31</v>
      </c>
      <c r="B33" s="10" t="s">
        <v>100</v>
      </c>
      <c r="C33" s="10" t="s">
        <v>101</v>
      </c>
      <c r="D33" s="10" t="s">
        <v>95</v>
      </c>
      <c r="E33" s="10">
        <f>Таблица19101413[[#This Row],[Грунт]]+Таблица19101413[[#This Row],[Щебень]]+Таблица19101413[[#This Row],[Асфальт]]+Таблица19101413[[#This Row],[Бетон]]</f>
        <v>2.218</v>
      </c>
      <c r="F33" s="10">
        <v>3</v>
      </c>
      <c r="G33" s="11"/>
      <c r="H33" s="12">
        <v>2.218</v>
      </c>
      <c r="I33" s="13"/>
      <c r="J33" s="14"/>
      <c r="K33" s="15"/>
      <c r="L33" s="16" t="s">
        <v>31</v>
      </c>
      <c r="O33" s="16" t="b">
        <f>OR(Таблица19101413[[#This Row],[Щебень]]&gt;0,Таблица19101413[[#This Row],[Асфальт]]&gt;0,Таблица19101413[[#This Row],[Бетон]]&gt;0)</f>
        <v>1</v>
      </c>
      <c r="P33" s="16">
        <v>1</v>
      </c>
      <c r="Q33" s="16">
        <v>1</v>
      </c>
      <c r="R33" s="16">
        <v>31</v>
      </c>
      <c r="V33" s="18"/>
      <c r="W33" s="18">
        <f>Таблица19101413[[#This Row],[Грунт]]+Таблица19101413[[#This Row],[Щебень]]+Таблица19101413[[#This Row],[Асфальт]]+Таблица19101413[[#This Row],[Бетон]]</f>
        <v>2.218</v>
      </c>
      <c r="X33" s="18"/>
      <c r="Y33" s="18"/>
      <c r="Z33" s="18"/>
      <c r="AA33" s="18"/>
    </row>
    <row r="34" spans="1:27" s="16" customFormat="1" x14ac:dyDescent="0.35">
      <c r="A34" s="10">
        <v>32</v>
      </c>
      <c r="B34" s="10" t="s">
        <v>102</v>
      </c>
      <c r="C34" s="10" t="s">
        <v>103</v>
      </c>
      <c r="D34" s="10" t="s">
        <v>104</v>
      </c>
      <c r="E34" s="10">
        <f>Таблица19101413[[#This Row],[Грунт]]+Таблица19101413[[#This Row],[Щебень]]+Таблица19101413[[#This Row],[Асфальт]]+Таблица19101413[[#This Row],[Бетон]]</f>
        <v>3</v>
      </c>
      <c r="F34" s="10">
        <v>3</v>
      </c>
      <c r="G34" s="11">
        <v>3</v>
      </c>
      <c r="H34" s="12"/>
      <c r="I34" s="13">
        <v>0</v>
      </c>
      <c r="J34" s="14"/>
      <c r="K34" s="15"/>
      <c r="L34" s="16">
        <v>1</v>
      </c>
      <c r="O34" s="16" t="b">
        <f>OR(Таблица19101413[[#This Row],[Щебень]]&gt;0,Таблица19101413[[#This Row],[Асфальт]]&gt;0,Таблица19101413[[#This Row],[Бетон]]&gt;0)</f>
        <v>0</v>
      </c>
      <c r="P34" s="16">
        <v>1</v>
      </c>
      <c r="Q34" s="16">
        <v>1</v>
      </c>
      <c r="R34" s="16">
        <v>32</v>
      </c>
      <c r="V34" s="18"/>
      <c r="W34" s="18">
        <f>Таблица19101413[[#This Row],[Грунт]]+Таблица19101413[[#This Row],[Щебень]]+Таблица19101413[[#This Row],[Асфальт]]+Таблица19101413[[#This Row],[Бетон]]</f>
        <v>3</v>
      </c>
      <c r="X34" s="18"/>
      <c r="Y34" s="18"/>
      <c r="Z34" s="18"/>
      <c r="AA34" s="18"/>
    </row>
    <row r="35" spans="1:27" s="16" customFormat="1" ht="46.5" x14ac:dyDescent="0.35">
      <c r="A35" s="10">
        <v>33</v>
      </c>
      <c r="B35" s="10" t="s">
        <v>105</v>
      </c>
      <c r="C35" s="10" t="s">
        <v>106</v>
      </c>
      <c r="D35" s="10" t="s">
        <v>104</v>
      </c>
      <c r="E35" s="10">
        <f>Таблица19101413[[#This Row],[Грунт]]+Таблица19101413[[#This Row],[Щебень]]+Таблица19101413[[#This Row],[Асфальт]]+Таблица19101413[[#This Row],[Бетон]]</f>
        <v>1.821</v>
      </c>
      <c r="F35" s="10">
        <v>3</v>
      </c>
      <c r="G35" s="11">
        <v>6.0999999999999999E-2</v>
      </c>
      <c r="H35" s="12"/>
      <c r="I35" s="13">
        <v>1.76</v>
      </c>
      <c r="J35" s="14"/>
      <c r="K35" s="15"/>
      <c r="L35" s="16" t="s">
        <v>31</v>
      </c>
      <c r="O35" s="16" t="b">
        <f>OR(Таблица19101413[[#This Row],[Щебень]]&gt;0,Таблица19101413[[#This Row],[Асфальт]]&gt;0,Таблица19101413[[#This Row],[Бетон]]&gt;0)</f>
        <v>1</v>
      </c>
      <c r="P35" s="16">
        <v>1</v>
      </c>
      <c r="Q35" s="16">
        <v>1</v>
      </c>
      <c r="R35" s="16">
        <v>33</v>
      </c>
      <c r="V35" s="18"/>
      <c r="W35" s="18">
        <f>Таблица19101413[[#This Row],[Грунт]]+Таблица19101413[[#This Row],[Щебень]]+Таблица19101413[[#This Row],[Асфальт]]+Таблица19101413[[#This Row],[Бетон]]</f>
        <v>1.821</v>
      </c>
      <c r="X35" s="18"/>
      <c r="Y35" s="18"/>
      <c r="Z35" s="18"/>
      <c r="AA35" s="18"/>
    </row>
    <row r="36" spans="1:27" s="16" customFormat="1" x14ac:dyDescent="0.35">
      <c r="A36" s="10">
        <v>34</v>
      </c>
      <c r="B36" s="10" t="s">
        <v>107</v>
      </c>
      <c r="C36" s="10" t="s">
        <v>108</v>
      </c>
      <c r="D36" s="10" t="s">
        <v>104</v>
      </c>
      <c r="E36" s="10">
        <f>Таблица19101413[[#This Row],[Грунт]]+Таблица19101413[[#This Row],[Щебень]]+Таблица19101413[[#This Row],[Асфальт]]+Таблица19101413[[#This Row],[Бетон]]</f>
        <v>1.8</v>
      </c>
      <c r="F36" s="10">
        <v>3</v>
      </c>
      <c r="G36" s="11"/>
      <c r="H36" s="12"/>
      <c r="I36" s="13">
        <v>1.8</v>
      </c>
      <c r="J36" s="14"/>
      <c r="K36" s="15"/>
      <c r="L36" s="16" t="s">
        <v>31</v>
      </c>
      <c r="O36" s="16" t="b">
        <f>OR(Таблица19101413[[#This Row],[Щебень]]&gt;0,Таблица19101413[[#This Row],[Асфальт]]&gt;0,Таблица19101413[[#This Row],[Бетон]]&gt;0)</f>
        <v>1</v>
      </c>
      <c r="P36" s="16">
        <v>1</v>
      </c>
      <c r="Q36" s="16">
        <v>1</v>
      </c>
      <c r="R36" s="16">
        <v>34</v>
      </c>
      <c r="V36" s="18"/>
      <c r="W36" s="18">
        <f>Таблица19101413[[#This Row],[Грунт]]+Таблица19101413[[#This Row],[Щебень]]+Таблица19101413[[#This Row],[Асфальт]]+Таблица19101413[[#This Row],[Бетон]]</f>
        <v>1.8</v>
      </c>
      <c r="X36" s="18"/>
      <c r="Y36" s="18"/>
      <c r="Z36" s="18"/>
      <c r="AA36" s="18"/>
    </row>
    <row r="37" spans="1:27" s="16" customFormat="1" ht="46.5" x14ac:dyDescent="0.35">
      <c r="A37" s="10">
        <v>35</v>
      </c>
      <c r="B37" s="10" t="s">
        <v>109</v>
      </c>
      <c r="C37" s="10" t="s">
        <v>110</v>
      </c>
      <c r="D37" s="10" t="s">
        <v>104</v>
      </c>
      <c r="E37" s="10">
        <v>0.16500000000000001</v>
      </c>
      <c r="F37" s="10">
        <v>3</v>
      </c>
      <c r="G37" s="11">
        <v>0.16500000000000001</v>
      </c>
      <c r="H37" s="12"/>
      <c r="I37" s="13"/>
      <c r="J37" s="14"/>
      <c r="K37" s="15"/>
      <c r="L37" s="21"/>
      <c r="O37" s="16" t="b">
        <f>OR(Таблица19101413[[#This Row],[Щебень]]&gt;0,Таблица19101413[[#This Row],[Асфальт]]&gt;0,Таблица19101413[[#This Row],[Бетон]]&gt;0)</f>
        <v>0</v>
      </c>
      <c r="R37" s="16">
        <v>35</v>
      </c>
      <c r="V37" s="18"/>
      <c r="W37" s="18">
        <f>Таблица19101413[[#This Row],[Грунт]]+Таблица19101413[[#This Row],[Щебень]]+Таблица19101413[[#This Row],[Асфальт]]+Таблица19101413[[#This Row],[Бетон]]</f>
        <v>0.16500000000000001</v>
      </c>
      <c r="X37" s="18"/>
      <c r="Y37" s="18"/>
      <c r="Z37" s="18"/>
      <c r="AA37" s="18"/>
    </row>
    <row r="38" spans="1:27" s="16" customFormat="1" x14ac:dyDescent="0.35">
      <c r="A38" s="10">
        <v>36</v>
      </c>
      <c r="B38" s="10" t="s">
        <v>111</v>
      </c>
      <c r="C38" s="10" t="s">
        <v>112</v>
      </c>
      <c r="D38" s="10" t="s">
        <v>104</v>
      </c>
      <c r="E38" s="10">
        <f>Таблица19101413[[#This Row],[Грунт]]+Таблица19101413[[#This Row],[Щебень]]+Таблица19101413[[#This Row],[Асфальт]]+Таблица19101413[[#This Row],[Бетон]]</f>
        <v>0.98499999999999999</v>
      </c>
      <c r="F38" s="10">
        <v>3</v>
      </c>
      <c r="G38" s="11">
        <v>0.98499999999999999</v>
      </c>
      <c r="H38" s="12"/>
      <c r="I38" s="13"/>
      <c r="J38" s="14"/>
      <c r="K38" s="15"/>
      <c r="L38" s="16" t="s">
        <v>43</v>
      </c>
      <c r="O38" s="16" t="b">
        <f>OR(Таблица19101413[[#This Row],[Щебень]]&gt;0,Таблица19101413[[#This Row],[Асфальт]]&gt;0,Таблица19101413[[#This Row],[Бетон]]&gt;0)</f>
        <v>0</v>
      </c>
      <c r="R38" s="16">
        <v>36</v>
      </c>
      <c r="V38" s="18"/>
      <c r="W38" s="18">
        <f>Таблица19101413[[#This Row],[Грунт]]+Таблица19101413[[#This Row],[Щебень]]+Таблица19101413[[#This Row],[Асфальт]]+Таблица19101413[[#This Row],[Бетон]]</f>
        <v>0.98499999999999999</v>
      </c>
      <c r="X38" s="18"/>
      <c r="Y38" s="18"/>
      <c r="Z38" s="18"/>
      <c r="AA38" s="18"/>
    </row>
    <row r="39" spans="1:27" s="16" customFormat="1" x14ac:dyDescent="0.35">
      <c r="A39" s="10">
        <v>37</v>
      </c>
      <c r="B39" s="10" t="s">
        <v>113</v>
      </c>
      <c r="C39" s="10" t="s">
        <v>114</v>
      </c>
      <c r="D39" s="10" t="s">
        <v>115</v>
      </c>
      <c r="E39" s="10">
        <f>Таблица19101413[[#This Row],[Грунт]]+Таблица19101413[[#This Row],[Щебень]]+Таблица19101413[[#This Row],[Асфальт]]+Таблица19101413[[#This Row],[Бетон]]</f>
        <v>1.996</v>
      </c>
      <c r="F39" s="10">
        <v>3</v>
      </c>
      <c r="G39" s="11">
        <v>1.996</v>
      </c>
      <c r="H39" s="12"/>
      <c r="I39" s="13"/>
      <c r="J39" s="14"/>
      <c r="K39" s="15"/>
      <c r="L39" s="16" t="s">
        <v>43</v>
      </c>
      <c r="O39" s="16" t="b">
        <f>OR(Таблица19101413[[#This Row],[Щебень]]&gt;0,Таблица19101413[[#This Row],[Асфальт]]&gt;0,Таблица19101413[[#This Row],[Бетон]]&gt;0)</f>
        <v>0</v>
      </c>
      <c r="R39" s="16">
        <v>37</v>
      </c>
      <c r="V39" s="18"/>
      <c r="W39" s="18">
        <f>Таблица19101413[[#This Row],[Грунт]]+Таблица19101413[[#This Row],[Щебень]]+Таблица19101413[[#This Row],[Асфальт]]+Таблица19101413[[#This Row],[Бетон]]</f>
        <v>1.996</v>
      </c>
      <c r="X39" s="18"/>
      <c r="Y39" s="18"/>
      <c r="Z39" s="18"/>
      <c r="AA39" s="18"/>
    </row>
    <row r="40" spans="1:27" s="16" customFormat="1" ht="46.5" customHeight="1" x14ac:dyDescent="0.35">
      <c r="A40" s="10">
        <v>38</v>
      </c>
      <c r="B40" s="10" t="s">
        <v>116</v>
      </c>
      <c r="C40" s="10" t="s">
        <v>117</v>
      </c>
      <c r="D40" s="10" t="s">
        <v>118</v>
      </c>
      <c r="E40" s="10">
        <f>Таблица19101413[[#This Row],[Грунт]]+Таблица19101413[[#This Row],[Щебень]]+Таблица19101413[[#This Row],[Асфальт]]+Таблица19101413[[#This Row],[Бетон]]</f>
        <v>2.2599999999999998</v>
      </c>
      <c r="F40" s="10">
        <v>3</v>
      </c>
      <c r="G40" s="11">
        <v>2.2599999999999998</v>
      </c>
      <c r="H40" s="12"/>
      <c r="I40" s="13"/>
      <c r="J40" s="14"/>
      <c r="K40" s="15"/>
      <c r="L40" s="16" t="s">
        <v>43</v>
      </c>
      <c r="O40" s="16" t="b">
        <f>OR(Таблица19101413[[#This Row],[Щебень]]&gt;0,Таблица19101413[[#This Row],[Асфальт]]&gt;0,Таблица19101413[[#This Row],[Бетон]]&gt;0)</f>
        <v>0</v>
      </c>
      <c r="R40" s="16">
        <v>38</v>
      </c>
      <c r="V40" s="18"/>
      <c r="W40" s="18">
        <f>Таблица19101413[[#This Row],[Грунт]]+Таблица19101413[[#This Row],[Щебень]]+Таблица19101413[[#This Row],[Асфальт]]+Таблица19101413[[#This Row],[Бетон]]</f>
        <v>2.2599999999999998</v>
      </c>
      <c r="X40" s="18"/>
      <c r="Y40" s="18"/>
      <c r="Z40" s="18"/>
      <c r="AA40" s="18"/>
    </row>
    <row r="41" spans="1:27" s="16" customFormat="1" ht="33.75" customHeight="1" x14ac:dyDescent="0.35">
      <c r="A41" s="10">
        <v>39</v>
      </c>
      <c r="B41" s="10" t="s">
        <v>119</v>
      </c>
      <c r="C41" s="10" t="s">
        <v>120</v>
      </c>
      <c r="D41" s="10" t="s">
        <v>118</v>
      </c>
      <c r="E41" s="10">
        <f>Таблица19101413[[#This Row],[Грунт]]+Таблица19101413[[#This Row],[Щебень]]+Таблица19101413[[#This Row],[Асфальт]]+Таблица19101413[[#This Row],[Бетон]]</f>
        <v>5</v>
      </c>
      <c r="F41" s="10">
        <v>3</v>
      </c>
      <c r="G41" s="11"/>
      <c r="H41" s="12"/>
      <c r="I41" s="13">
        <v>5</v>
      </c>
      <c r="J41" s="14"/>
      <c r="K41" s="15"/>
      <c r="L41" s="16" t="s">
        <v>31</v>
      </c>
      <c r="O41" s="16" t="b">
        <f>OR(Таблица19101413[[#This Row],[Щебень]]&gt;0,Таблица19101413[[#This Row],[Асфальт]]&gt;0,Таблица19101413[[#This Row],[Бетон]]&gt;0)</f>
        <v>1</v>
      </c>
      <c r="P41" s="16">
        <v>1</v>
      </c>
      <c r="Q41" s="16">
        <v>1</v>
      </c>
      <c r="R41" s="16">
        <v>39</v>
      </c>
      <c r="V41" s="18"/>
      <c r="W41" s="18">
        <f>Таблица19101413[[#This Row],[Грунт]]+Таблица19101413[[#This Row],[Щебень]]+Таблица19101413[[#This Row],[Асфальт]]+Таблица19101413[[#This Row],[Бетон]]</f>
        <v>5</v>
      </c>
      <c r="X41" s="18"/>
      <c r="Y41" s="18"/>
      <c r="Z41" s="18"/>
      <c r="AA41" s="18"/>
    </row>
    <row r="42" spans="1:27" s="16" customFormat="1" ht="46.5" x14ac:dyDescent="0.35">
      <c r="A42" s="10">
        <v>40</v>
      </c>
      <c r="B42" s="10" t="s">
        <v>121</v>
      </c>
      <c r="C42" s="10" t="s">
        <v>122</v>
      </c>
      <c r="D42" s="10" t="s">
        <v>115</v>
      </c>
      <c r="E42" s="10">
        <f>Таблица19101413[[#This Row],[Грунт]]+Таблица19101413[[#This Row],[Щебень]]+Таблица19101413[[#This Row],[Асфальт]]+Таблица19101413[[#This Row],[Бетон]]</f>
        <v>1.542</v>
      </c>
      <c r="F42" s="10">
        <v>3</v>
      </c>
      <c r="G42" s="11">
        <v>1.542</v>
      </c>
      <c r="H42" s="12"/>
      <c r="I42" s="13"/>
      <c r="J42" s="14"/>
      <c r="K42" s="15"/>
      <c r="L42" s="16" t="s">
        <v>43</v>
      </c>
      <c r="O42" s="16" t="b">
        <f>OR(Таблица19101413[[#This Row],[Щебень]]&gt;0,Таблица19101413[[#This Row],[Асфальт]]&gt;0,Таблица19101413[[#This Row],[Бетон]]&gt;0)</f>
        <v>0</v>
      </c>
      <c r="R42" s="16">
        <v>40</v>
      </c>
      <c r="V42" s="18"/>
      <c r="W42" s="18">
        <f>Таблица19101413[[#This Row],[Грунт]]+Таблица19101413[[#This Row],[Щебень]]+Таблица19101413[[#This Row],[Асфальт]]+Таблица19101413[[#This Row],[Бетон]]</f>
        <v>1.542</v>
      </c>
      <c r="X42" s="18"/>
      <c r="Y42" s="18"/>
      <c r="Z42" s="18"/>
      <c r="AA42" s="18"/>
    </row>
    <row r="43" spans="1:27" s="16" customFormat="1" x14ac:dyDescent="0.35">
      <c r="A43" s="10">
        <v>41</v>
      </c>
      <c r="B43" s="10" t="s">
        <v>123</v>
      </c>
      <c r="C43" s="10" t="s">
        <v>124</v>
      </c>
      <c r="D43" s="10" t="s">
        <v>115</v>
      </c>
      <c r="E43" s="10">
        <f>Таблица19101413[[#This Row],[Грунт]]+Таблица19101413[[#This Row],[Щебень]]+Таблица19101413[[#This Row],[Асфальт]]+Таблица19101413[[#This Row],[Бетон]]</f>
        <v>2.0499999999999998</v>
      </c>
      <c r="F43" s="10">
        <v>3</v>
      </c>
      <c r="G43" s="11">
        <v>0</v>
      </c>
      <c r="H43" s="12"/>
      <c r="I43" s="13">
        <v>2.0499999999999998</v>
      </c>
      <c r="J43" s="14"/>
      <c r="K43" s="15"/>
      <c r="L43" s="16" t="s">
        <v>31</v>
      </c>
      <c r="O43" s="16" t="b">
        <f>OR(Таблица19101413[[#This Row],[Щебень]]&gt;0,Таблица19101413[[#This Row],[Асфальт]]&gt;0,Таблица19101413[[#This Row],[Бетон]]&gt;0)</f>
        <v>1</v>
      </c>
      <c r="R43" s="16">
        <v>41</v>
      </c>
      <c r="V43" s="18"/>
      <c r="W43" s="18">
        <f>Таблица19101413[[#This Row],[Грунт]]+Таблица19101413[[#This Row],[Щебень]]+Таблица19101413[[#This Row],[Асфальт]]+Таблица19101413[[#This Row],[Бетон]]</f>
        <v>2.0499999999999998</v>
      </c>
      <c r="X43" s="18"/>
      <c r="Y43" s="18"/>
      <c r="Z43" s="18"/>
      <c r="AA43" s="18"/>
    </row>
    <row r="44" spans="1:27" s="16" customFormat="1" ht="46.5" x14ac:dyDescent="0.35">
      <c r="A44" s="10">
        <v>42</v>
      </c>
      <c r="B44" s="10" t="s">
        <v>125</v>
      </c>
      <c r="C44" s="10" t="s">
        <v>126</v>
      </c>
      <c r="D44" s="10" t="s">
        <v>115</v>
      </c>
      <c r="E44" s="10">
        <f>Таблица19101413[[#This Row],[Грунт]]+Таблица19101413[[#This Row],[Щебень]]+Таблица19101413[[#This Row],[Асфальт]]+Таблица19101413[[#This Row],[Бетон]]</f>
        <v>1.677</v>
      </c>
      <c r="F44" s="10">
        <v>3</v>
      </c>
      <c r="G44" s="11">
        <v>1.677</v>
      </c>
      <c r="H44" s="12"/>
      <c r="I44" s="13"/>
      <c r="J44" s="14"/>
      <c r="K44" s="15"/>
      <c r="L44" s="16" t="s">
        <v>43</v>
      </c>
      <c r="O44" s="16" t="b">
        <f>OR(Таблица19101413[[#This Row],[Щебень]]&gt;0,Таблица19101413[[#This Row],[Асфальт]]&gt;0,Таблица19101413[[#This Row],[Бетон]]&gt;0)</f>
        <v>0</v>
      </c>
      <c r="R44" s="16">
        <v>42</v>
      </c>
      <c r="V44" s="18"/>
      <c r="W44" s="18">
        <f>Таблица19101413[[#This Row],[Грунт]]+Таблица19101413[[#This Row],[Щебень]]+Таблица19101413[[#This Row],[Асфальт]]+Таблица19101413[[#This Row],[Бетон]]</f>
        <v>1.677</v>
      </c>
      <c r="X44" s="18"/>
      <c r="Y44" s="18"/>
      <c r="Z44" s="18"/>
      <c r="AA44" s="18"/>
    </row>
    <row r="45" spans="1:27" s="16" customFormat="1" x14ac:dyDescent="0.35">
      <c r="A45" s="10">
        <v>43</v>
      </c>
      <c r="B45" s="10" t="s">
        <v>127</v>
      </c>
      <c r="C45" s="10" t="s">
        <v>128</v>
      </c>
      <c r="D45" s="10" t="s">
        <v>115</v>
      </c>
      <c r="E45" s="10">
        <f>Таблица19101413[[#This Row],[Грунт]]+Таблица19101413[[#This Row],[Щебень]]+Таблица19101413[[#This Row],[Асфальт]]+Таблица19101413[[#This Row],[Бетон]]</f>
        <v>3.5</v>
      </c>
      <c r="F45" s="10">
        <v>3</v>
      </c>
      <c r="G45" s="11">
        <v>0</v>
      </c>
      <c r="H45" s="12"/>
      <c r="I45" s="13">
        <v>3.5</v>
      </c>
      <c r="J45" s="14"/>
      <c r="K45" s="15"/>
      <c r="L45" s="16" t="s">
        <v>31</v>
      </c>
      <c r="O45" s="16" t="b">
        <f>OR(Таблица19101413[[#This Row],[Щебень]]&gt;0,Таблица19101413[[#This Row],[Асфальт]]&gt;0,Таблица19101413[[#This Row],[Бетон]]&gt;0)</f>
        <v>1</v>
      </c>
      <c r="P45" s="16">
        <v>1</v>
      </c>
      <c r="Q45" s="16">
        <v>1</v>
      </c>
      <c r="R45" s="16">
        <v>44</v>
      </c>
      <c r="V45" s="18"/>
      <c r="W45" s="18">
        <f>Таблица19101413[[#This Row],[Грунт]]+Таблица19101413[[#This Row],[Щебень]]+Таблица19101413[[#This Row],[Асфальт]]+Таблица19101413[[#This Row],[Бетон]]</f>
        <v>3.5</v>
      </c>
      <c r="X45" s="18"/>
      <c r="Y45" s="18"/>
      <c r="Z45" s="18"/>
      <c r="AA45" s="18"/>
    </row>
    <row r="46" spans="1:27" s="16" customFormat="1" x14ac:dyDescent="0.35">
      <c r="A46" s="10">
        <v>44</v>
      </c>
      <c r="B46" s="10" t="s">
        <v>129</v>
      </c>
      <c r="C46" s="10" t="s">
        <v>130</v>
      </c>
      <c r="D46" s="10" t="s">
        <v>131</v>
      </c>
      <c r="E46" s="10">
        <f>Таблица19101413[[#This Row],[Грунт]]+Таблица19101413[[#This Row],[Щебень]]+Таблица19101413[[#This Row],[Асфальт]]+Таблица19101413[[#This Row],[Бетон]]</f>
        <v>0.4</v>
      </c>
      <c r="F46" s="10">
        <v>3</v>
      </c>
      <c r="G46" s="11">
        <v>0.4</v>
      </c>
      <c r="H46" s="12"/>
      <c r="I46" s="13"/>
      <c r="J46" s="14"/>
      <c r="K46" s="15"/>
      <c r="L46" s="16">
        <v>1</v>
      </c>
      <c r="O46" s="16" t="b">
        <f>OR(Таблица19101413[[#This Row],[Щебень]]&gt;0,Таблица19101413[[#This Row],[Асфальт]]&gt;0,Таблица19101413[[#This Row],[Бетон]]&gt;0)</f>
        <v>0</v>
      </c>
      <c r="R46" s="16">
        <v>45</v>
      </c>
      <c r="V46" s="18"/>
      <c r="W46" s="18">
        <f>Таблица19101413[[#This Row],[Грунт]]+Таблица19101413[[#This Row],[Щебень]]+Таблица19101413[[#This Row],[Асфальт]]+Таблица19101413[[#This Row],[Бетон]]</f>
        <v>0.4</v>
      </c>
      <c r="X46" s="18"/>
      <c r="Y46" s="18"/>
      <c r="Z46" s="18"/>
      <c r="AA46" s="18"/>
    </row>
    <row r="47" spans="1:27" s="16" customFormat="1" x14ac:dyDescent="0.35">
      <c r="A47" s="10">
        <v>45</v>
      </c>
      <c r="B47" s="10" t="s">
        <v>132</v>
      </c>
      <c r="C47" s="10" t="s">
        <v>133</v>
      </c>
      <c r="D47" s="10" t="s">
        <v>131</v>
      </c>
      <c r="E47" s="10">
        <f>Таблица19101413[[#This Row],[Грунт]]+Таблица19101413[[#This Row],[Щебень]]+Таблица19101413[[#This Row],[Асфальт]]+Таблица19101413[[#This Row],[Бетон]]</f>
        <v>0.65</v>
      </c>
      <c r="F47" s="10">
        <v>3</v>
      </c>
      <c r="G47" s="11"/>
      <c r="H47" s="12"/>
      <c r="I47" s="13">
        <v>0.65</v>
      </c>
      <c r="J47" s="14"/>
      <c r="K47" s="15"/>
      <c r="L47" s="16" t="s">
        <v>43</v>
      </c>
      <c r="O47" s="16" t="b">
        <f>OR(Таблица19101413[[#This Row],[Щебень]]&gt;0,Таблица19101413[[#This Row],[Асфальт]]&gt;0,Таблица19101413[[#This Row],[Бетон]]&gt;0)</f>
        <v>1</v>
      </c>
      <c r="P47" s="16">
        <v>1</v>
      </c>
      <c r="Q47" s="16">
        <v>1</v>
      </c>
      <c r="R47" s="16">
        <v>46</v>
      </c>
      <c r="V47" s="18"/>
      <c r="W47" s="18">
        <f>Таблица19101413[[#This Row],[Грунт]]+Таблица19101413[[#This Row],[Щебень]]+Таблица19101413[[#This Row],[Асфальт]]+Таблица19101413[[#This Row],[Бетон]]</f>
        <v>0.65</v>
      </c>
      <c r="X47" s="18"/>
      <c r="Y47" s="18"/>
      <c r="Z47" s="18"/>
      <c r="AA47" s="18"/>
    </row>
    <row r="48" spans="1:27" s="16" customFormat="1" x14ac:dyDescent="0.35">
      <c r="A48" s="10">
        <v>46</v>
      </c>
      <c r="B48" s="10" t="s">
        <v>134</v>
      </c>
      <c r="C48" s="10" t="s">
        <v>135</v>
      </c>
      <c r="D48" s="10" t="s">
        <v>136</v>
      </c>
      <c r="E48" s="10">
        <f>Таблица19101413[[#This Row],[Грунт]]+Таблица19101413[[#This Row],[Щебень]]+Таблица19101413[[#This Row],[Асфальт]]+Таблица19101413[[#This Row],[Бетон]]</f>
        <v>2.9329999999999998</v>
      </c>
      <c r="F48" s="10">
        <v>3</v>
      </c>
      <c r="G48" s="11">
        <v>2.9329999999999998</v>
      </c>
      <c r="H48" s="12"/>
      <c r="I48" s="13"/>
      <c r="J48" s="14"/>
      <c r="K48" s="15"/>
      <c r="L48" s="16" t="s">
        <v>43</v>
      </c>
      <c r="O48" s="16" t="b">
        <f>OR(Таблица19101413[[#This Row],[Щебень]]&gt;0,Таблица19101413[[#This Row],[Асфальт]]&gt;0,Таблица19101413[[#This Row],[Бетон]]&gt;0)</f>
        <v>0</v>
      </c>
      <c r="R48" s="16">
        <v>47</v>
      </c>
      <c r="V48" s="18"/>
      <c r="W48" s="18">
        <f>Таблица19101413[[#This Row],[Грунт]]+Таблица19101413[[#This Row],[Щебень]]+Таблица19101413[[#This Row],[Асфальт]]+Таблица19101413[[#This Row],[Бетон]]</f>
        <v>2.9329999999999998</v>
      </c>
      <c r="X48" s="18"/>
      <c r="Y48" s="18"/>
      <c r="Z48" s="18"/>
      <c r="AA48" s="18"/>
    </row>
    <row r="49" spans="1:27" s="16" customFormat="1" x14ac:dyDescent="0.35">
      <c r="A49" s="10">
        <v>47</v>
      </c>
      <c r="B49" s="10" t="s">
        <v>137</v>
      </c>
      <c r="C49" s="10" t="s">
        <v>138</v>
      </c>
      <c r="D49" s="10" t="s">
        <v>136</v>
      </c>
      <c r="E49" s="10">
        <f>Таблица19101413[[#This Row],[Грунт]]+Таблица19101413[[#This Row],[Щебень]]+Таблица19101413[[#This Row],[Асфальт]]+Таблица19101413[[#This Row],[Бетон]]</f>
        <v>4</v>
      </c>
      <c r="F49" s="10">
        <v>3</v>
      </c>
      <c r="G49" s="11">
        <v>4</v>
      </c>
      <c r="H49" s="12"/>
      <c r="I49" s="13"/>
      <c r="J49" s="14"/>
      <c r="K49" s="15"/>
      <c r="L49" s="16" t="s">
        <v>31</v>
      </c>
      <c r="O49" s="16" t="b">
        <f>OR(Таблица19101413[[#This Row],[Щебень]]&gt;0,Таблица19101413[[#This Row],[Асфальт]]&gt;0,Таблица19101413[[#This Row],[Бетон]]&gt;0)</f>
        <v>0</v>
      </c>
      <c r="R49" s="16">
        <v>48</v>
      </c>
      <c r="V49" s="18"/>
      <c r="W49" s="18">
        <f>Таблица19101413[[#This Row],[Грунт]]+Таблица19101413[[#This Row],[Щебень]]+Таблица19101413[[#This Row],[Асфальт]]+Таблица19101413[[#This Row],[Бетон]]</f>
        <v>4</v>
      </c>
      <c r="X49" s="18"/>
      <c r="Y49" s="18"/>
      <c r="Z49" s="18"/>
      <c r="AA49" s="18"/>
    </row>
    <row r="50" spans="1:27" s="16" customFormat="1" x14ac:dyDescent="0.35">
      <c r="A50" s="10">
        <v>48</v>
      </c>
      <c r="B50" s="10" t="s">
        <v>139</v>
      </c>
      <c r="C50" s="10" t="s">
        <v>140</v>
      </c>
      <c r="D50" s="10" t="s">
        <v>136</v>
      </c>
      <c r="E50" s="10">
        <f>Таблица19101413[[#This Row],[Грунт]]+Таблица19101413[[#This Row],[Щебень]]+Таблица19101413[[#This Row],[Асфальт]]+Таблица19101413[[#This Row],[Бетон]]</f>
        <v>3.02</v>
      </c>
      <c r="F50" s="10">
        <v>3</v>
      </c>
      <c r="G50" s="11">
        <v>3.02</v>
      </c>
      <c r="H50" s="12"/>
      <c r="I50" s="13"/>
      <c r="J50" s="14"/>
      <c r="K50" s="15"/>
      <c r="L50" s="16" t="s">
        <v>43</v>
      </c>
      <c r="O50" s="16" t="b">
        <f>OR(Таблица19101413[[#This Row],[Щебень]]&gt;0,Таблица19101413[[#This Row],[Асфальт]]&gt;0,Таблица19101413[[#This Row],[Бетон]]&gt;0)</f>
        <v>0</v>
      </c>
      <c r="R50" s="16">
        <v>49</v>
      </c>
      <c r="V50" s="18"/>
      <c r="W50" s="18">
        <f>Таблица19101413[[#This Row],[Грунт]]+Таблица19101413[[#This Row],[Щебень]]+Таблица19101413[[#This Row],[Асфальт]]+Таблица19101413[[#This Row],[Бетон]]</f>
        <v>3.02</v>
      </c>
      <c r="X50" s="18"/>
      <c r="Y50" s="18"/>
      <c r="Z50" s="18"/>
      <c r="AA50" s="18"/>
    </row>
    <row r="51" spans="1:27" s="16" customFormat="1" x14ac:dyDescent="0.35">
      <c r="A51" s="10">
        <v>49</v>
      </c>
      <c r="B51" s="10" t="s">
        <v>141</v>
      </c>
      <c r="C51" s="10" t="s">
        <v>142</v>
      </c>
      <c r="D51" s="10" t="s">
        <v>136</v>
      </c>
      <c r="E51" s="10">
        <f>Таблица19101413[[#This Row],[Грунт]]+Таблица19101413[[#This Row],[Щебень]]+Таблица19101413[[#This Row],[Асфальт]]+Таблица19101413[[#This Row],[Бетон]]</f>
        <v>1.9410000000000001</v>
      </c>
      <c r="F51" s="10">
        <v>3</v>
      </c>
      <c r="G51" s="11">
        <v>1.9410000000000001</v>
      </c>
      <c r="H51" s="12"/>
      <c r="I51" s="13"/>
      <c r="J51" s="14"/>
      <c r="K51" s="15"/>
      <c r="L51" s="16" t="s">
        <v>43</v>
      </c>
      <c r="O51" s="16" t="b">
        <f>OR(Таблица19101413[[#This Row],[Щебень]]&gt;0,Таблица19101413[[#This Row],[Асфальт]]&gt;0,Таблица19101413[[#This Row],[Бетон]]&gt;0)</f>
        <v>0</v>
      </c>
      <c r="R51" s="16">
        <v>50</v>
      </c>
      <c r="V51" s="18"/>
      <c r="W51" s="18">
        <f>Таблица19101413[[#This Row],[Грунт]]+Таблица19101413[[#This Row],[Щебень]]+Таблица19101413[[#This Row],[Асфальт]]+Таблица19101413[[#This Row],[Бетон]]</f>
        <v>1.9410000000000001</v>
      </c>
      <c r="X51" s="18"/>
      <c r="Y51" s="18"/>
      <c r="Z51" s="18"/>
      <c r="AA51" s="18"/>
    </row>
    <row r="52" spans="1:27" s="16" customFormat="1" x14ac:dyDescent="0.35">
      <c r="A52" s="10">
        <v>50</v>
      </c>
      <c r="B52" s="10" t="s">
        <v>143</v>
      </c>
      <c r="C52" s="10" t="s">
        <v>144</v>
      </c>
      <c r="D52" s="10" t="s">
        <v>136</v>
      </c>
      <c r="E52" s="10">
        <f>Таблица19101413[[#This Row],[Грунт]]+Таблица19101413[[#This Row],[Щебень]]+Таблица19101413[[#This Row],[Асфальт]]+Таблица19101413[[#This Row],[Бетон]]</f>
        <v>2</v>
      </c>
      <c r="F52" s="10">
        <v>3</v>
      </c>
      <c r="G52" s="11">
        <v>2</v>
      </c>
      <c r="H52" s="12"/>
      <c r="I52" s="13"/>
      <c r="J52" s="14"/>
      <c r="K52" s="15"/>
      <c r="L52" s="16">
        <v>1</v>
      </c>
      <c r="O52" s="16" t="b">
        <f>OR(Таблица19101413[[#This Row],[Щебень]]&gt;0,Таблица19101413[[#This Row],[Асфальт]]&gt;0,Таблица19101413[[#This Row],[Бетон]]&gt;0)</f>
        <v>0</v>
      </c>
      <c r="R52" s="16">
        <v>51</v>
      </c>
      <c r="V52" s="18"/>
      <c r="W52" s="18">
        <f>Таблица19101413[[#This Row],[Грунт]]+Таблица19101413[[#This Row],[Щебень]]+Таблица19101413[[#This Row],[Асфальт]]+Таблица19101413[[#This Row],[Бетон]]</f>
        <v>2</v>
      </c>
      <c r="X52" s="18"/>
      <c r="Y52" s="18"/>
      <c r="Z52" s="18"/>
      <c r="AA52" s="18"/>
    </row>
    <row r="53" spans="1:27" s="16" customFormat="1" x14ac:dyDescent="0.35">
      <c r="A53" s="10">
        <v>51</v>
      </c>
      <c r="B53" s="10" t="s">
        <v>145</v>
      </c>
      <c r="C53" s="10" t="s">
        <v>146</v>
      </c>
      <c r="D53" s="10" t="s">
        <v>136</v>
      </c>
      <c r="E53" s="10">
        <f>Таблица19101413[[#This Row],[Грунт]]+Таблица19101413[[#This Row],[Щебень]]+Таблица19101413[[#This Row],[Асфальт]]+Таблица19101413[[#This Row],[Бетон]]</f>
        <v>3</v>
      </c>
      <c r="F53" s="10">
        <v>3</v>
      </c>
      <c r="G53" s="11">
        <v>3</v>
      </c>
      <c r="H53" s="12"/>
      <c r="I53" s="13"/>
      <c r="J53" s="14"/>
      <c r="K53" s="15"/>
      <c r="L53" s="16">
        <v>1</v>
      </c>
      <c r="O53" s="16" t="b">
        <f>OR(Таблица19101413[[#This Row],[Щебень]]&gt;0,Таблица19101413[[#This Row],[Асфальт]]&gt;0,Таблица19101413[[#This Row],[Бетон]]&gt;0)</f>
        <v>0</v>
      </c>
      <c r="R53" s="16">
        <v>52</v>
      </c>
      <c r="V53" s="18"/>
      <c r="W53" s="18">
        <f>Таблица19101413[[#This Row],[Грунт]]+Таблица19101413[[#This Row],[Щебень]]+Таблица19101413[[#This Row],[Асфальт]]+Таблица19101413[[#This Row],[Бетон]]</f>
        <v>3</v>
      </c>
      <c r="X53" s="18"/>
      <c r="Y53" s="18"/>
      <c r="Z53" s="18"/>
      <c r="AA53" s="18"/>
    </row>
    <row r="54" spans="1:27" s="16" customFormat="1" x14ac:dyDescent="0.35">
      <c r="A54" s="10">
        <v>52</v>
      </c>
      <c r="B54" s="10" t="s">
        <v>147</v>
      </c>
      <c r="C54" s="10" t="s">
        <v>148</v>
      </c>
      <c r="D54" s="10" t="s">
        <v>136</v>
      </c>
      <c r="E54" s="10">
        <f>Таблица19101413[[#This Row],[Грунт]]+Таблица19101413[[#This Row],[Щебень]]+Таблица19101413[[#This Row],[Асфальт]]+Таблица19101413[[#This Row],[Бетон]]</f>
        <v>1.1719999999999999</v>
      </c>
      <c r="F54" s="10">
        <v>3</v>
      </c>
      <c r="G54" s="11">
        <v>1.1719999999999999</v>
      </c>
      <c r="H54" s="12"/>
      <c r="I54" s="13"/>
      <c r="J54" s="14"/>
      <c r="K54" s="15"/>
      <c r="L54" s="16" t="s">
        <v>43</v>
      </c>
      <c r="O54" s="16" t="b">
        <f>OR(Таблица19101413[[#This Row],[Щебень]]&gt;0,Таблица19101413[[#This Row],[Асфальт]]&gt;0,Таблица19101413[[#This Row],[Бетон]]&gt;0)</f>
        <v>0</v>
      </c>
      <c r="R54" s="16">
        <v>53</v>
      </c>
      <c r="V54" s="18"/>
      <c r="W54" s="18">
        <f>Таблица19101413[[#This Row],[Грунт]]+Таблица19101413[[#This Row],[Щебень]]+Таблица19101413[[#This Row],[Асфальт]]+Таблица19101413[[#This Row],[Бетон]]</f>
        <v>1.1719999999999999</v>
      </c>
      <c r="X54" s="18"/>
      <c r="Y54" s="18"/>
      <c r="Z54" s="18"/>
      <c r="AA54" s="18"/>
    </row>
    <row r="55" spans="1:27" s="16" customFormat="1" x14ac:dyDescent="0.35">
      <c r="A55" s="10">
        <v>53</v>
      </c>
      <c r="B55" s="10" t="s">
        <v>149</v>
      </c>
      <c r="C55" s="10" t="s">
        <v>150</v>
      </c>
      <c r="D55" s="10" t="s">
        <v>136</v>
      </c>
      <c r="E55" s="10">
        <f>Таблица19101413[[#This Row],[Грунт]]+Таблица19101413[[#This Row],[Щебень]]+Таблица19101413[[#This Row],[Асфальт]]+Таблица19101413[[#This Row],[Бетон]]</f>
        <v>1.95</v>
      </c>
      <c r="F55" s="10">
        <v>3</v>
      </c>
      <c r="G55" s="11">
        <v>1.95</v>
      </c>
      <c r="H55" s="12"/>
      <c r="I55" s="13"/>
      <c r="J55" s="14"/>
      <c r="K55" s="15"/>
      <c r="L55" s="16" t="s">
        <v>43</v>
      </c>
      <c r="O55" s="16" t="b">
        <f>OR(Таблица19101413[[#This Row],[Щебень]]&gt;0,Таблица19101413[[#This Row],[Асфальт]]&gt;0,Таблица19101413[[#This Row],[Бетон]]&gt;0)</f>
        <v>0</v>
      </c>
      <c r="R55" s="16">
        <v>54</v>
      </c>
      <c r="V55" s="18"/>
      <c r="W55" s="18">
        <f>Таблица19101413[[#This Row],[Грунт]]+Таблица19101413[[#This Row],[Щебень]]+Таблица19101413[[#This Row],[Асфальт]]+Таблица19101413[[#This Row],[Бетон]]</f>
        <v>1.95</v>
      </c>
      <c r="X55" s="18"/>
      <c r="Y55" s="18"/>
      <c r="Z55" s="18"/>
      <c r="AA55" s="18"/>
    </row>
    <row r="56" spans="1:27" s="16" customFormat="1" x14ac:dyDescent="0.35">
      <c r="A56" s="10">
        <v>54</v>
      </c>
      <c r="B56" s="10" t="s">
        <v>151</v>
      </c>
      <c r="C56" s="10" t="s">
        <v>152</v>
      </c>
      <c r="D56" s="10" t="s">
        <v>136</v>
      </c>
      <c r="E56" s="10">
        <f>Таблица19101413[[#This Row],[Грунт]]+Таблица19101413[[#This Row],[Щебень]]+Таблица19101413[[#This Row],[Асфальт]]+Таблица19101413[[#This Row],[Бетон]]</f>
        <v>1.954</v>
      </c>
      <c r="F56" s="10">
        <v>3</v>
      </c>
      <c r="G56" s="11">
        <v>1.954</v>
      </c>
      <c r="H56" s="12"/>
      <c r="I56" s="13"/>
      <c r="J56" s="14"/>
      <c r="K56" s="15"/>
      <c r="L56" s="16" t="s">
        <v>43</v>
      </c>
      <c r="O56" s="16" t="b">
        <f>OR(Таблица19101413[[#This Row],[Щебень]]&gt;0,Таблица19101413[[#This Row],[Асфальт]]&gt;0,Таблица19101413[[#This Row],[Бетон]]&gt;0)</f>
        <v>0</v>
      </c>
      <c r="R56" s="16">
        <v>55</v>
      </c>
      <c r="V56" s="18"/>
      <c r="W56" s="18">
        <f>Таблица19101413[[#This Row],[Грунт]]+Таблица19101413[[#This Row],[Щебень]]+Таблица19101413[[#This Row],[Асфальт]]+Таблица19101413[[#This Row],[Бетон]]</f>
        <v>1.954</v>
      </c>
      <c r="X56" s="18"/>
      <c r="Y56" s="18"/>
      <c r="Z56" s="18"/>
      <c r="AA56" s="18"/>
    </row>
    <row r="57" spans="1:27" s="16" customFormat="1" x14ac:dyDescent="0.35">
      <c r="A57" s="10">
        <v>55</v>
      </c>
      <c r="B57" s="10" t="s">
        <v>153</v>
      </c>
      <c r="C57" s="10" t="s">
        <v>154</v>
      </c>
      <c r="D57" s="10" t="s">
        <v>136</v>
      </c>
      <c r="E57" s="10">
        <f>Таблица19101413[[#This Row],[Грунт]]+Таблица19101413[[#This Row],[Щебень]]+Таблица19101413[[#This Row],[Асфальт]]+Таблица19101413[[#This Row],[Бетон]]</f>
        <v>2</v>
      </c>
      <c r="F57" s="10">
        <v>3</v>
      </c>
      <c r="G57" s="11">
        <v>2</v>
      </c>
      <c r="H57" s="12"/>
      <c r="I57" s="13"/>
      <c r="J57" s="14"/>
      <c r="K57" s="15"/>
      <c r="L57" s="16">
        <v>1</v>
      </c>
      <c r="O57" s="16" t="b">
        <f>OR(Таблица19101413[[#This Row],[Щебень]]&gt;0,Таблица19101413[[#This Row],[Асфальт]]&gt;0,Таблица19101413[[#This Row],[Бетон]]&gt;0)</f>
        <v>0</v>
      </c>
      <c r="R57" s="16">
        <v>56</v>
      </c>
      <c r="V57" s="18"/>
      <c r="W57" s="18">
        <f>Таблица19101413[[#This Row],[Грунт]]+Таблица19101413[[#This Row],[Щебень]]+Таблица19101413[[#This Row],[Асфальт]]+Таблица19101413[[#This Row],[Бетон]]</f>
        <v>2</v>
      </c>
      <c r="X57" s="18"/>
      <c r="Y57" s="18"/>
      <c r="Z57" s="18"/>
      <c r="AA57" s="18"/>
    </row>
    <row r="58" spans="1:27" s="16" customFormat="1" x14ac:dyDescent="0.35">
      <c r="A58" s="10">
        <v>56</v>
      </c>
      <c r="B58" s="10" t="s">
        <v>155</v>
      </c>
      <c r="C58" s="10" t="s">
        <v>156</v>
      </c>
      <c r="D58" s="10" t="s">
        <v>136</v>
      </c>
      <c r="E58" s="10">
        <f>Таблица19101413[[#This Row],[Грунт]]+Таблица19101413[[#This Row],[Щебень]]+Таблица19101413[[#This Row],[Асфальт]]+Таблица19101413[[#This Row],[Бетон]]</f>
        <v>2</v>
      </c>
      <c r="F58" s="10">
        <v>3</v>
      </c>
      <c r="G58" s="11"/>
      <c r="H58" s="12">
        <v>2</v>
      </c>
      <c r="I58" s="13"/>
      <c r="J58" s="14"/>
      <c r="K58" s="15"/>
      <c r="L58" s="16">
        <v>1</v>
      </c>
      <c r="O58" s="16" t="b">
        <f>OR(Таблица19101413[[#This Row],[Щебень]]&gt;0,Таблица19101413[[#This Row],[Асфальт]]&gt;0,Таблица19101413[[#This Row],[Бетон]]&gt;0)</f>
        <v>1</v>
      </c>
      <c r="R58" s="16">
        <v>57</v>
      </c>
      <c r="V58" s="18"/>
      <c r="W58" s="18">
        <f>Таблица19101413[[#This Row],[Грунт]]+Таблица19101413[[#This Row],[Щебень]]+Таблица19101413[[#This Row],[Асфальт]]+Таблица19101413[[#This Row],[Бетон]]</f>
        <v>2</v>
      </c>
      <c r="X58" s="18"/>
      <c r="Y58" s="18"/>
      <c r="Z58" s="18"/>
      <c r="AA58" s="18"/>
    </row>
    <row r="59" spans="1:27" s="16" customFormat="1" ht="46.5" x14ac:dyDescent="0.35">
      <c r="A59" s="10">
        <v>57</v>
      </c>
      <c r="B59" s="10" t="s">
        <v>157</v>
      </c>
      <c r="C59" s="10" t="s">
        <v>158</v>
      </c>
      <c r="D59" s="10" t="s">
        <v>136</v>
      </c>
      <c r="E59" s="10">
        <f>Таблица19101413[[#This Row],[Грунт]]+Таблица19101413[[#This Row],[Щебень]]+Таблица19101413[[#This Row],[Асфальт]]+Таблица19101413[[#This Row],[Бетон]]</f>
        <v>4</v>
      </c>
      <c r="F59" s="10">
        <v>3</v>
      </c>
      <c r="G59" s="11">
        <v>1.5</v>
      </c>
      <c r="H59" s="12">
        <v>2.5</v>
      </c>
      <c r="I59" s="13"/>
      <c r="J59" s="14"/>
      <c r="K59" s="15"/>
      <c r="L59" s="16" t="s">
        <v>31</v>
      </c>
      <c r="O59" s="16" t="b">
        <f>OR(Таблица19101413[[#This Row],[Щебень]]&gt;0,Таблица19101413[[#This Row],[Асфальт]]&gt;0,Таблица19101413[[#This Row],[Бетон]]&gt;0)</f>
        <v>1</v>
      </c>
      <c r="P59" s="16">
        <v>1</v>
      </c>
      <c r="Q59" s="16">
        <v>1</v>
      </c>
      <c r="R59" s="16">
        <v>58</v>
      </c>
      <c r="V59" s="18"/>
      <c r="W59" s="18">
        <f>Таблица19101413[[#This Row],[Грунт]]+Таблица19101413[[#This Row],[Щебень]]+Таблица19101413[[#This Row],[Асфальт]]+Таблица19101413[[#This Row],[Бетон]]</f>
        <v>4</v>
      </c>
      <c r="X59" s="18"/>
      <c r="Y59" s="18"/>
      <c r="Z59" s="18"/>
      <c r="AA59" s="18"/>
    </row>
    <row r="60" spans="1:27" s="16" customFormat="1" x14ac:dyDescent="0.35">
      <c r="A60" s="10">
        <v>58</v>
      </c>
      <c r="B60" s="10" t="s">
        <v>159</v>
      </c>
      <c r="C60" s="10" t="s">
        <v>160</v>
      </c>
      <c r="D60" s="10" t="s">
        <v>136</v>
      </c>
      <c r="E60" s="10">
        <f>Таблица19101413[[#This Row],[Грунт]]+Таблица19101413[[#This Row],[Щебень]]+Таблица19101413[[#This Row],[Асфальт]]+Таблица19101413[[#This Row],[Бетон]]</f>
        <v>2</v>
      </c>
      <c r="F60" s="10">
        <v>3</v>
      </c>
      <c r="G60" s="11">
        <v>2</v>
      </c>
      <c r="H60" s="12"/>
      <c r="I60" s="13"/>
      <c r="J60" s="14"/>
      <c r="K60" s="15"/>
      <c r="L60" s="16">
        <v>1</v>
      </c>
      <c r="O60" s="16" t="b">
        <f>OR(Таблица19101413[[#This Row],[Щебень]]&gt;0,Таблица19101413[[#This Row],[Асфальт]]&gt;0,Таблица19101413[[#This Row],[Бетон]]&gt;0)</f>
        <v>0</v>
      </c>
      <c r="R60" s="16">
        <v>59</v>
      </c>
      <c r="V60" s="18"/>
      <c r="W60" s="18">
        <f>Таблица19101413[[#This Row],[Грунт]]+Таблица19101413[[#This Row],[Щебень]]+Таблица19101413[[#This Row],[Асфальт]]+Таблица19101413[[#This Row],[Бетон]]</f>
        <v>2</v>
      </c>
      <c r="X60" s="18"/>
      <c r="Y60" s="18"/>
      <c r="Z60" s="18"/>
      <c r="AA60" s="18"/>
    </row>
    <row r="61" spans="1:27" s="16" customFormat="1" ht="46.5" x14ac:dyDescent="0.35">
      <c r="A61" s="10">
        <v>59</v>
      </c>
      <c r="B61" s="10" t="s">
        <v>161</v>
      </c>
      <c r="C61" s="10" t="s">
        <v>162</v>
      </c>
      <c r="D61" s="10" t="s">
        <v>118</v>
      </c>
      <c r="E61" s="10">
        <f>Таблица19101413[[#This Row],[Грунт]]+Таблица19101413[[#This Row],[Щебень]]+Таблица19101413[[#This Row],[Асфальт]]+Таблица19101413[[#This Row],[Бетон]]</f>
        <v>3</v>
      </c>
      <c r="F61" s="10">
        <v>3</v>
      </c>
      <c r="G61" s="11"/>
      <c r="H61" s="12"/>
      <c r="I61" s="13">
        <v>3</v>
      </c>
      <c r="J61" s="14"/>
      <c r="K61" s="15"/>
      <c r="L61" s="16">
        <v>1</v>
      </c>
      <c r="O61" s="16" t="b">
        <f>OR(Таблица19101413[[#This Row],[Щебень]]&gt;0,Таблица19101413[[#This Row],[Асфальт]]&gt;0,Таблица19101413[[#This Row],[Бетон]]&gt;0)</f>
        <v>1</v>
      </c>
      <c r="P61" s="16">
        <v>1</v>
      </c>
      <c r="Q61" s="16">
        <v>1</v>
      </c>
      <c r="R61" s="16">
        <v>60</v>
      </c>
      <c r="V61" s="18"/>
      <c r="W61" s="18">
        <f>Таблица19101413[[#This Row],[Грунт]]+Таблица19101413[[#This Row],[Щебень]]+Таблица19101413[[#This Row],[Асфальт]]+Таблица19101413[[#This Row],[Бетон]]</f>
        <v>3</v>
      </c>
      <c r="X61" s="18"/>
      <c r="Y61" s="18"/>
      <c r="Z61" s="18"/>
      <c r="AA61" s="18"/>
    </row>
    <row r="62" spans="1:27" s="16" customFormat="1" ht="46.5" x14ac:dyDescent="0.35">
      <c r="A62" s="10">
        <v>60</v>
      </c>
      <c r="B62" s="10" t="s">
        <v>163</v>
      </c>
      <c r="C62" s="10" t="s">
        <v>164</v>
      </c>
      <c r="D62" s="10" t="s">
        <v>118</v>
      </c>
      <c r="E62" s="10">
        <f>Таблица19101413[[#This Row],[Грунт]]+Таблица19101413[[#This Row],[Щебень]]+Таблица19101413[[#This Row],[Асфальт]]+Таблица19101413[[#This Row],[Бетон]]</f>
        <v>1.5920000000000001</v>
      </c>
      <c r="F62" s="10">
        <v>3</v>
      </c>
      <c r="G62" s="11">
        <v>1.5920000000000001</v>
      </c>
      <c r="H62" s="12"/>
      <c r="I62" s="13"/>
      <c r="J62" s="14"/>
      <c r="K62" s="15"/>
      <c r="L62" s="16" t="s">
        <v>43</v>
      </c>
      <c r="O62" s="16" t="b">
        <f>OR(Таблица19101413[[#This Row],[Щебень]]&gt;0,Таблица19101413[[#This Row],[Асфальт]]&gt;0,Таблица19101413[[#This Row],[Бетон]]&gt;0)</f>
        <v>0</v>
      </c>
      <c r="R62" s="16">
        <v>61</v>
      </c>
      <c r="V62" s="18"/>
      <c r="W62" s="18">
        <f>Таблица19101413[[#This Row],[Грунт]]+Таблица19101413[[#This Row],[Щебень]]+Таблица19101413[[#This Row],[Асфальт]]+Таблица19101413[[#This Row],[Бетон]]</f>
        <v>1.5920000000000001</v>
      </c>
      <c r="X62" s="18"/>
      <c r="Y62" s="18"/>
      <c r="Z62" s="18"/>
      <c r="AA62" s="18"/>
    </row>
    <row r="63" spans="1:27" s="16" customFormat="1" ht="46.5" x14ac:dyDescent="0.35">
      <c r="A63" s="10">
        <v>61</v>
      </c>
      <c r="B63" s="10" t="s">
        <v>165</v>
      </c>
      <c r="C63" s="10" t="s">
        <v>166</v>
      </c>
      <c r="D63" s="10" t="s">
        <v>118</v>
      </c>
      <c r="E63" s="10">
        <f>Таблица19101413[[#This Row],[Грунт]]+Таблица19101413[[#This Row],[Щебень]]+Таблица19101413[[#This Row],[Асфальт]]+Таблица19101413[[#This Row],[Бетон]]</f>
        <v>1.5</v>
      </c>
      <c r="F63" s="10">
        <v>3</v>
      </c>
      <c r="G63" s="11">
        <v>1.5</v>
      </c>
      <c r="H63" s="12"/>
      <c r="I63" s="13"/>
      <c r="J63" s="14"/>
      <c r="K63" s="15"/>
      <c r="L63" s="16">
        <v>1</v>
      </c>
      <c r="O63" s="16" t="b">
        <f>OR(Таблица19101413[[#This Row],[Щебень]]&gt;0,Таблица19101413[[#This Row],[Асфальт]]&gt;0,Таблица19101413[[#This Row],[Бетон]]&gt;0)</f>
        <v>0</v>
      </c>
      <c r="R63" s="16">
        <v>62</v>
      </c>
      <c r="V63" s="18"/>
      <c r="W63" s="18">
        <f>Таблица19101413[[#This Row],[Грунт]]+Таблица19101413[[#This Row],[Щебень]]+Таблица19101413[[#This Row],[Асфальт]]+Таблица19101413[[#This Row],[Бетон]]</f>
        <v>1.5</v>
      </c>
      <c r="X63" s="18"/>
      <c r="Y63" s="18"/>
      <c r="Z63" s="18"/>
      <c r="AA63" s="18"/>
    </row>
    <row r="64" spans="1:27" s="16" customFormat="1" x14ac:dyDescent="0.35">
      <c r="A64" s="10">
        <v>62</v>
      </c>
      <c r="B64" s="10" t="s">
        <v>167</v>
      </c>
      <c r="C64" s="10" t="s">
        <v>168</v>
      </c>
      <c r="D64" s="10" t="s">
        <v>169</v>
      </c>
      <c r="E64" s="10">
        <v>2.1</v>
      </c>
      <c r="F64" s="10">
        <v>3</v>
      </c>
      <c r="G64" s="11"/>
      <c r="H64" s="12"/>
      <c r="I64" s="13">
        <v>2.1</v>
      </c>
      <c r="J64" s="14"/>
      <c r="K64" s="15"/>
      <c r="L64" s="16" t="s">
        <v>43</v>
      </c>
      <c r="O64" s="16" t="b">
        <f>OR(Таблица19101413[[#This Row],[Щебень]]&gt;0,Таблица19101413[[#This Row],[Асфальт]]&gt;0,Таблица19101413[[#This Row],[Бетон]]&gt;0)</f>
        <v>1</v>
      </c>
      <c r="P64" s="16">
        <v>1</v>
      </c>
      <c r="Q64" s="16">
        <v>1</v>
      </c>
      <c r="R64" s="16">
        <v>63</v>
      </c>
      <c r="V64" s="18"/>
      <c r="W64" s="18">
        <f>Таблица19101413[[#This Row],[Грунт]]+Таблица19101413[[#This Row],[Щебень]]+Таблица19101413[[#This Row],[Асфальт]]+Таблица19101413[[#This Row],[Бетон]]</f>
        <v>2.1</v>
      </c>
      <c r="X64" s="18"/>
      <c r="Y64" s="18"/>
      <c r="Z64" s="18"/>
      <c r="AA64" s="18"/>
    </row>
    <row r="65" spans="1:27" s="16" customFormat="1" x14ac:dyDescent="0.35">
      <c r="A65" s="10">
        <v>63</v>
      </c>
      <c r="B65" s="10" t="s">
        <v>170</v>
      </c>
      <c r="C65" s="10" t="s">
        <v>171</v>
      </c>
      <c r="D65" s="10" t="s">
        <v>169</v>
      </c>
      <c r="E65" s="10">
        <f>Таблица19101413[[#This Row],[Грунт]]+Таблица19101413[[#This Row],[Щебень]]+Таблица19101413[[#This Row],[Асфальт]]+Таблица19101413[[#This Row],[Бетон]]</f>
        <v>2.92</v>
      </c>
      <c r="F65" s="10">
        <v>3</v>
      </c>
      <c r="G65" s="11">
        <v>2.92</v>
      </c>
      <c r="H65" s="12"/>
      <c r="I65" s="13"/>
      <c r="J65" s="14"/>
      <c r="K65" s="15"/>
      <c r="L65" s="16" t="s">
        <v>43</v>
      </c>
      <c r="O65" s="16" t="b">
        <f>OR(Таблица19101413[[#This Row],[Щебень]]&gt;0,Таблица19101413[[#This Row],[Асфальт]]&gt;0,Таблица19101413[[#This Row],[Бетон]]&gt;0)</f>
        <v>0</v>
      </c>
      <c r="R65" s="16">
        <v>64</v>
      </c>
      <c r="V65" s="18"/>
      <c r="W65" s="18">
        <f>Таблица19101413[[#This Row],[Грунт]]+Таблица19101413[[#This Row],[Щебень]]+Таблица19101413[[#This Row],[Асфальт]]+Таблица19101413[[#This Row],[Бетон]]</f>
        <v>2.92</v>
      </c>
      <c r="X65" s="18"/>
      <c r="Y65" s="18"/>
      <c r="Z65" s="18"/>
      <c r="AA65" s="18"/>
    </row>
    <row r="66" spans="1:27" s="16" customFormat="1" x14ac:dyDescent="0.35">
      <c r="A66" s="10">
        <v>64</v>
      </c>
      <c r="B66" s="10" t="s">
        <v>172</v>
      </c>
      <c r="C66" s="10" t="s">
        <v>173</v>
      </c>
      <c r="D66" s="10" t="s">
        <v>169</v>
      </c>
      <c r="E66" s="10">
        <f>Таблица19101413[[#This Row],[Грунт]]+Таблица19101413[[#This Row],[Щебень]]+Таблица19101413[[#This Row],[Асфальт]]+Таблица19101413[[#This Row],[Бетон]]</f>
        <v>2.4420000000000002</v>
      </c>
      <c r="F66" s="10">
        <v>3</v>
      </c>
      <c r="G66" s="11">
        <v>2.4420000000000002</v>
      </c>
      <c r="H66" s="12"/>
      <c r="I66" s="13"/>
      <c r="J66" s="14"/>
      <c r="K66" s="15"/>
      <c r="L66" s="16" t="s">
        <v>43</v>
      </c>
      <c r="O66" s="16" t="b">
        <f>OR(Таблица19101413[[#This Row],[Щебень]]&gt;0,Таблица19101413[[#This Row],[Асфальт]]&gt;0,Таблица19101413[[#This Row],[Бетон]]&gt;0)</f>
        <v>0</v>
      </c>
      <c r="R66" s="16">
        <v>65</v>
      </c>
      <c r="V66" s="18"/>
      <c r="W66" s="18">
        <f>Таблица19101413[[#This Row],[Грунт]]+Таблица19101413[[#This Row],[Щебень]]+Таблица19101413[[#This Row],[Асфальт]]+Таблица19101413[[#This Row],[Бетон]]</f>
        <v>2.4420000000000002</v>
      </c>
      <c r="X66" s="18"/>
      <c r="Y66" s="18"/>
      <c r="Z66" s="18"/>
      <c r="AA66" s="18"/>
    </row>
    <row r="67" spans="1:27" s="16" customFormat="1" x14ac:dyDescent="0.35">
      <c r="A67" s="10">
        <v>65</v>
      </c>
      <c r="B67" s="10" t="s">
        <v>174</v>
      </c>
      <c r="C67" s="10" t="s">
        <v>175</v>
      </c>
      <c r="D67" s="10" t="s">
        <v>169</v>
      </c>
      <c r="E67" s="10">
        <f>Таблица19101413[[#This Row],[Грунт]]+Таблица19101413[[#This Row],[Щебень]]+Таблица19101413[[#This Row],[Асфальт]]+Таблица19101413[[#This Row],[Бетон]]</f>
        <v>2</v>
      </c>
      <c r="F67" s="10">
        <v>3</v>
      </c>
      <c r="G67" s="11"/>
      <c r="H67" s="12">
        <v>2</v>
      </c>
      <c r="I67" s="13"/>
      <c r="J67" s="14"/>
      <c r="K67" s="15"/>
      <c r="L67" s="16">
        <v>1</v>
      </c>
      <c r="O67" s="16" t="b">
        <f>OR(Таблица19101413[[#This Row],[Щебень]]&gt;0,Таблица19101413[[#This Row],[Асфальт]]&gt;0,Таблица19101413[[#This Row],[Бетон]]&gt;0)</f>
        <v>1</v>
      </c>
      <c r="R67" s="16">
        <v>66</v>
      </c>
      <c r="V67" s="18"/>
      <c r="W67" s="18">
        <f>Таблица19101413[[#This Row],[Грунт]]+Таблица19101413[[#This Row],[Щебень]]+Таблица19101413[[#This Row],[Асфальт]]+Таблица19101413[[#This Row],[Бетон]]</f>
        <v>2</v>
      </c>
      <c r="X67" s="18"/>
      <c r="Y67" s="18"/>
      <c r="Z67" s="18"/>
      <c r="AA67" s="18"/>
    </row>
    <row r="68" spans="1:27" s="16" customFormat="1" x14ac:dyDescent="0.35">
      <c r="A68" s="10">
        <v>66</v>
      </c>
      <c r="B68" s="10" t="s">
        <v>176</v>
      </c>
      <c r="C68" s="10" t="s">
        <v>177</v>
      </c>
      <c r="D68" s="10" t="s">
        <v>169</v>
      </c>
      <c r="E68" s="10">
        <f>Таблица19101413[[#This Row],[Грунт]]+Таблица19101413[[#This Row],[Щебень]]+Таблица19101413[[#This Row],[Асфальт]]+Таблица19101413[[#This Row],[Бетон]]</f>
        <v>0.5</v>
      </c>
      <c r="F68" s="10">
        <v>3</v>
      </c>
      <c r="G68" s="11"/>
      <c r="H68" s="12">
        <v>0.5</v>
      </c>
      <c r="I68" s="13"/>
      <c r="J68" s="14"/>
      <c r="K68" s="15"/>
      <c r="L68" s="16">
        <v>1</v>
      </c>
      <c r="O68" s="16" t="b">
        <f>OR(Таблица19101413[[#This Row],[Щебень]]&gt;0,Таблица19101413[[#This Row],[Асфальт]]&gt;0,Таблица19101413[[#This Row],[Бетон]]&gt;0)</f>
        <v>1</v>
      </c>
      <c r="R68" s="16">
        <v>67</v>
      </c>
      <c r="V68" s="18"/>
      <c r="W68" s="18">
        <f>Таблица19101413[[#This Row],[Грунт]]+Таблица19101413[[#This Row],[Щебень]]+Таблица19101413[[#This Row],[Асфальт]]+Таблица19101413[[#This Row],[Бетон]]</f>
        <v>0.5</v>
      </c>
      <c r="X68" s="18"/>
      <c r="Y68" s="18"/>
      <c r="Z68" s="18"/>
      <c r="AA68" s="18"/>
    </row>
    <row r="69" spans="1:27" s="16" customFormat="1" x14ac:dyDescent="0.35">
      <c r="A69" s="10">
        <v>67</v>
      </c>
      <c r="B69" s="10" t="s">
        <v>178</v>
      </c>
      <c r="C69" s="10" t="s">
        <v>179</v>
      </c>
      <c r="D69" s="10" t="s">
        <v>169</v>
      </c>
      <c r="E69" s="10">
        <f>Таблица19101413[[#This Row],[Грунт]]+Таблица19101413[[#This Row],[Щебень]]+Таблица19101413[[#This Row],[Асфальт]]+Таблица19101413[[#This Row],[Бетон]]</f>
        <v>2.5219999999999998</v>
      </c>
      <c r="F69" s="10">
        <v>3</v>
      </c>
      <c r="G69" s="11">
        <v>2.5219999999999998</v>
      </c>
      <c r="H69" s="12"/>
      <c r="I69" s="13"/>
      <c r="J69" s="14"/>
      <c r="K69" s="15"/>
      <c r="L69" s="16" t="s">
        <v>43</v>
      </c>
      <c r="O69" s="16" t="b">
        <f>OR(Таблица19101413[[#This Row],[Щебень]]&gt;0,Таблица19101413[[#This Row],[Асфальт]]&gt;0,Таблица19101413[[#This Row],[Бетон]]&gt;0)</f>
        <v>0</v>
      </c>
      <c r="R69" s="16">
        <v>68</v>
      </c>
      <c r="V69" s="18"/>
      <c r="W69" s="18">
        <f>Таблица19101413[[#This Row],[Грунт]]+Таблица19101413[[#This Row],[Щебень]]+Таблица19101413[[#This Row],[Асфальт]]+Таблица19101413[[#This Row],[Бетон]]</f>
        <v>2.5219999999999998</v>
      </c>
      <c r="X69" s="18"/>
      <c r="Y69" s="18"/>
      <c r="Z69" s="18"/>
      <c r="AA69" s="18"/>
    </row>
    <row r="70" spans="1:27" s="16" customFormat="1" x14ac:dyDescent="0.35">
      <c r="A70" s="10">
        <v>68</v>
      </c>
      <c r="B70" s="10" t="s">
        <v>180</v>
      </c>
      <c r="C70" s="10" t="s">
        <v>181</v>
      </c>
      <c r="D70" s="10" t="s">
        <v>169</v>
      </c>
      <c r="E70" s="10">
        <f>Таблица19101413[[#This Row],[Грунт]]+Таблица19101413[[#This Row],[Щебень]]+Таблица19101413[[#This Row],[Асфальт]]+Таблица19101413[[#This Row],[Бетон]]</f>
        <v>0.22</v>
      </c>
      <c r="F70" s="10">
        <v>3</v>
      </c>
      <c r="G70" s="11">
        <v>0.22</v>
      </c>
      <c r="H70" s="12"/>
      <c r="I70" s="13"/>
      <c r="J70" s="14"/>
      <c r="K70" s="15"/>
      <c r="L70" s="16" t="s">
        <v>43</v>
      </c>
      <c r="O70" s="16" t="b">
        <f>OR(Таблица19101413[[#This Row],[Щебень]]&gt;0,Таблица19101413[[#This Row],[Асфальт]]&gt;0,Таблица19101413[[#This Row],[Бетон]]&gt;0)</f>
        <v>0</v>
      </c>
      <c r="R70" s="16">
        <v>69</v>
      </c>
      <c r="V70" s="18"/>
      <c r="W70" s="18">
        <f>Таблица19101413[[#This Row],[Грунт]]+Таблица19101413[[#This Row],[Щебень]]+Таблица19101413[[#This Row],[Асфальт]]+Таблица19101413[[#This Row],[Бетон]]</f>
        <v>0.22</v>
      </c>
      <c r="X70" s="18"/>
      <c r="Y70" s="18"/>
      <c r="Z70" s="18"/>
      <c r="AA70" s="18"/>
    </row>
    <row r="71" spans="1:27" s="16" customFormat="1" x14ac:dyDescent="0.35">
      <c r="A71" s="10">
        <v>69</v>
      </c>
      <c r="B71" s="10" t="s">
        <v>182</v>
      </c>
      <c r="C71" s="10" t="s">
        <v>183</v>
      </c>
      <c r="D71" s="10" t="s">
        <v>169</v>
      </c>
      <c r="E71" s="10">
        <f>Таблица19101413[[#This Row],[Грунт]]+Таблица19101413[[#This Row],[Щебень]]+Таблица19101413[[#This Row],[Асфальт]]+Таблица19101413[[#This Row],[Бетон]]</f>
        <v>1.5</v>
      </c>
      <c r="F71" s="10">
        <v>3</v>
      </c>
      <c r="G71" s="11">
        <v>0</v>
      </c>
      <c r="H71" s="12">
        <v>1.5</v>
      </c>
      <c r="I71" s="13"/>
      <c r="J71" s="14"/>
      <c r="K71" s="15"/>
      <c r="L71" s="16">
        <v>1</v>
      </c>
      <c r="O71" s="16" t="b">
        <f>OR(Таблица19101413[[#This Row],[Щебень]]&gt;0,Таблица19101413[[#This Row],[Асфальт]]&gt;0,Таблица19101413[[#This Row],[Бетон]]&gt;0)</f>
        <v>1</v>
      </c>
      <c r="R71" s="16">
        <v>70</v>
      </c>
      <c r="V71" s="18"/>
      <c r="W71" s="18">
        <f>Таблица19101413[[#This Row],[Грунт]]+Таблица19101413[[#This Row],[Щебень]]+Таблица19101413[[#This Row],[Асфальт]]+Таблица19101413[[#This Row],[Бетон]]</f>
        <v>1.5</v>
      </c>
      <c r="X71" s="18"/>
      <c r="Y71" s="18"/>
      <c r="Z71" s="18"/>
      <c r="AA71" s="18"/>
    </row>
    <row r="72" spans="1:27" s="16" customFormat="1" x14ac:dyDescent="0.35">
      <c r="A72" s="10">
        <v>70</v>
      </c>
      <c r="B72" s="10" t="s">
        <v>184</v>
      </c>
      <c r="C72" s="10" t="s">
        <v>185</v>
      </c>
      <c r="D72" s="10" t="s">
        <v>169</v>
      </c>
      <c r="E72" s="10">
        <f>Таблица19101413[[#This Row],[Грунт]]+Таблица19101413[[#This Row],[Щебень]]+Таблица19101413[[#This Row],[Асфальт]]+Таблица19101413[[#This Row],[Бетон]]</f>
        <v>3</v>
      </c>
      <c r="F72" s="10">
        <v>3</v>
      </c>
      <c r="G72" s="11">
        <v>3</v>
      </c>
      <c r="H72" s="12"/>
      <c r="I72" s="13"/>
      <c r="J72" s="14"/>
      <c r="K72" s="15"/>
      <c r="L72" s="16">
        <v>1</v>
      </c>
      <c r="O72" s="16" t="b">
        <f>OR(Таблица19101413[[#This Row],[Щебень]]&gt;0,Таблица19101413[[#This Row],[Асфальт]]&gt;0,Таблица19101413[[#This Row],[Бетон]]&gt;0)</f>
        <v>0</v>
      </c>
      <c r="R72" s="16">
        <v>71</v>
      </c>
      <c r="V72" s="18"/>
      <c r="W72" s="18">
        <f>Таблица19101413[[#This Row],[Грунт]]+Таблица19101413[[#This Row],[Щебень]]+Таблица19101413[[#This Row],[Асфальт]]+Таблица19101413[[#This Row],[Бетон]]</f>
        <v>3</v>
      </c>
      <c r="X72" s="18"/>
      <c r="Y72" s="18"/>
      <c r="Z72" s="18"/>
      <c r="AA72" s="18"/>
    </row>
    <row r="73" spans="1:27" s="16" customFormat="1" x14ac:dyDescent="0.35">
      <c r="A73" s="10">
        <v>71</v>
      </c>
      <c r="B73" s="10" t="s">
        <v>186</v>
      </c>
      <c r="C73" s="10" t="s">
        <v>187</v>
      </c>
      <c r="D73" s="10" t="s">
        <v>169</v>
      </c>
      <c r="E73" s="10">
        <f>Таблица19101413[[#This Row],[Грунт]]+Таблица19101413[[#This Row],[Щебень]]+Таблица19101413[[#This Row],[Асфальт]]+Таблица19101413[[#This Row],[Бетон]]</f>
        <v>2</v>
      </c>
      <c r="F73" s="10">
        <v>3</v>
      </c>
      <c r="G73" s="11"/>
      <c r="H73" s="12"/>
      <c r="I73" s="13">
        <v>2</v>
      </c>
      <c r="J73" s="14"/>
      <c r="K73" s="15"/>
      <c r="L73" s="16" t="s">
        <v>31</v>
      </c>
      <c r="O73" s="16" t="b">
        <f>OR(Таблица19101413[[#This Row],[Щебень]]&gt;0,Таблица19101413[[#This Row],[Асфальт]]&gt;0,Таблица19101413[[#This Row],[Бетон]]&gt;0)</f>
        <v>1</v>
      </c>
      <c r="R73" s="16">
        <v>72</v>
      </c>
      <c r="V73" s="18"/>
      <c r="W73" s="18">
        <f>Таблица19101413[[#This Row],[Грунт]]+Таблица19101413[[#This Row],[Щебень]]+Таблица19101413[[#This Row],[Асфальт]]+Таблица19101413[[#This Row],[Бетон]]</f>
        <v>2</v>
      </c>
      <c r="X73" s="18"/>
      <c r="Y73" s="18"/>
      <c r="Z73" s="18"/>
      <c r="AA73" s="18"/>
    </row>
    <row r="74" spans="1:27" s="16" customFormat="1" x14ac:dyDescent="0.35">
      <c r="A74" s="10">
        <v>72</v>
      </c>
      <c r="B74" s="10" t="s">
        <v>188</v>
      </c>
      <c r="C74" s="10" t="s">
        <v>189</v>
      </c>
      <c r="D74" s="10" t="s">
        <v>169</v>
      </c>
      <c r="E74" s="10">
        <f>Таблица19101413[[#This Row],[Грунт]]+Таблица19101413[[#This Row],[Щебень]]+Таблица19101413[[#This Row],[Асфальт]]+Таблица19101413[[#This Row],[Бетон]]</f>
        <v>1</v>
      </c>
      <c r="F74" s="10">
        <v>3</v>
      </c>
      <c r="G74" s="11">
        <v>1</v>
      </c>
      <c r="H74" s="12"/>
      <c r="I74" s="13"/>
      <c r="J74" s="14"/>
      <c r="K74" s="15"/>
      <c r="L74" s="16">
        <v>1</v>
      </c>
      <c r="O74" s="16" t="b">
        <f>OR(Таблица19101413[[#This Row],[Щебень]]&gt;0,Таблица19101413[[#This Row],[Асфальт]]&gt;0,Таблица19101413[[#This Row],[Бетон]]&gt;0)</f>
        <v>0</v>
      </c>
      <c r="R74" s="16">
        <v>73</v>
      </c>
      <c r="V74" s="18"/>
      <c r="W74" s="18">
        <f>Таблица19101413[[#This Row],[Грунт]]+Таблица19101413[[#This Row],[Щебень]]+Таблица19101413[[#This Row],[Асфальт]]+Таблица19101413[[#This Row],[Бетон]]</f>
        <v>1</v>
      </c>
      <c r="X74" s="18"/>
      <c r="Y74" s="18"/>
      <c r="Z74" s="18"/>
      <c r="AA74" s="18"/>
    </row>
    <row r="75" spans="1:27" s="16" customFormat="1" x14ac:dyDescent="0.35">
      <c r="A75" s="10">
        <v>73</v>
      </c>
      <c r="B75" s="10" t="s">
        <v>190</v>
      </c>
      <c r="C75" s="10" t="s">
        <v>191</v>
      </c>
      <c r="D75" s="10" t="s">
        <v>192</v>
      </c>
      <c r="E75" s="10">
        <f>Таблица19101413[[#This Row],[Грунт]]+Таблица19101413[[#This Row],[Щебень]]+Таблица19101413[[#This Row],[Асфальт]]+Таблица19101413[[#This Row],[Бетон]]</f>
        <v>1.5</v>
      </c>
      <c r="F75" s="10">
        <v>3</v>
      </c>
      <c r="G75" s="11">
        <v>0.2</v>
      </c>
      <c r="H75" s="12"/>
      <c r="I75" s="13">
        <v>1.3</v>
      </c>
      <c r="J75" s="14"/>
      <c r="K75" s="15"/>
      <c r="L75" s="16" t="s">
        <v>31</v>
      </c>
      <c r="O75" s="16" t="b">
        <f>OR(Таблица19101413[[#This Row],[Щебень]]&gt;0,Таблица19101413[[#This Row],[Асфальт]]&gt;0,Таблица19101413[[#This Row],[Бетон]]&gt;0)</f>
        <v>1</v>
      </c>
      <c r="R75" s="16">
        <v>74</v>
      </c>
      <c r="V75" s="18"/>
      <c r="W75" s="18">
        <f>Таблица19101413[[#This Row],[Грунт]]+Таблица19101413[[#This Row],[Щебень]]+Таблица19101413[[#This Row],[Асфальт]]+Таблица19101413[[#This Row],[Бетон]]</f>
        <v>1.5</v>
      </c>
      <c r="X75" s="18"/>
      <c r="Y75" s="18"/>
      <c r="Z75" s="18"/>
      <c r="AA75" s="18"/>
    </row>
    <row r="76" spans="1:27" s="16" customFormat="1" x14ac:dyDescent="0.35">
      <c r="A76" s="10">
        <v>74</v>
      </c>
      <c r="B76" s="10" t="s">
        <v>193</v>
      </c>
      <c r="C76" s="10" t="s">
        <v>194</v>
      </c>
      <c r="D76" s="10" t="s">
        <v>192</v>
      </c>
      <c r="E76" s="10">
        <f>Таблица19101413[[#This Row],[Грунт]]+Таблица19101413[[#This Row],[Щебень]]+Таблица19101413[[#This Row],[Асфальт]]+Таблица19101413[[#This Row],[Бетон]]</f>
        <v>4</v>
      </c>
      <c r="F76" s="10">
        <v>3</v>
      </c>
      <c r="G76" s="11">
        <v>4</v>
      </c>
      <c r="H76" s="12"/>
      <c r="I76" s="13"/>
      <c r="J76" s="14"/>
      <c r="K76" s="15"/>
      <c r="L76" s="16">
        <v>1</v>
      </c>
      <c r="O76" s="16" t="b">
        <f>OR(Таблица19101413[[#This Row],[Щебень]]&gt;0,Таблица19101413[[#This Row],[Асфальт]]&gt;0,Таблица19101413[[#This Row],[Бетон]]&gt;0)</f>
        <v>0</v>
      </c>
      <c r="R76" s="16">
        <v>75</v>
      </c>
      <c r="V76" s="18"/>
      <c r="W76" s="18">
        <f>Таблица19101413[[#This Row],[Грунт]]+Таблица19101413[[#This Row],[Щебень]]+Таблица19101413[[#This Row],[Асфальт]]+Таблица19101413[[#This Row],[Бетон]]</f>
        <v>4</v>
      </c>
      <c r="X76" s="18"/>
      <c r="Y76" s="18"/>
      <c r="Z76" s="18"/>
      <c r="AA76" s="18"/>
    </row>
    <row r="77" spans="1:27" s="16" customFormat="1" x14ac:dyDescent="0.35">
      <c r="A77" s="10">
        <v>75</v>
      </c>
      <c r="B77" s="10" t="s">
        <v>195</v>
      </c>
      <c r="C77" s="10" t="s">
        <v>196</v>
      </c>
      <c r="D77" s="10" t="s">
        <v>192</v>
      </c>
      <c r="E77" s="10">
        <f>Таблица19101413[[#This Row],[Грунт]]+Таблица19101413[[#This Row],[Щебень]]+Таблица19101413[[#This Row],[Асфальт]]+Таблица19101413[[#This Row],[Бетон]]</f>
        <v>0.5</v>
      </c>
      <c r="F77" s="10">
        <v>3</v>
      </c>
      <c r="G77" s="11">
        <v>0.5</v>
      </c>
      <c r="H77" s="12"/>
      <c r="I77" s="13"/>
      <c r="J77" s="14"/>
      <c r="K77" s="15"/>
      <c r="L77" s="16">
        <v>1</v>
      </c>
      <c r="O77" s="16" t="b">
        <f>OR(Таблица19101413[[#This Row],[Щебень]]&gt;0,Таблица19101413[[#This Row],[Асфальт]]&gt;0,Таблица19101413[[#This Row],[Бетон]]&gt;0)</f>
        <v>0</v>
      </c>
      <c r="R77" s="16">
        <v>76</v>
      </c>
      <c r="V77" s="18"/>
      <c r="W77" s="18">
        <f>Таблица19101413[[#This Row],[Грунт]]+Таблица19101413[[#This Row],[Щебень]]+Таблица19101413[[#This Row],[Асфальт]]+Таблица19101413[[#This Row],[Бетон]]</f>
        <v>0.5</v>
      </c>
      <c r="X77" s="18"/>
      <c r="Y77" s="18"/>
      <c r="Z77" s="18"/>
      <c r="AA77" s="18"/>
    </row>
    <row r="78" spans="1:27" s="16" customFormat="1" x14ac:dyDescent="0.35">
      <c r="A78" s="10">
        <v>76</v>
      </c>
      <c r="B78" s="10" t="s">
        <v>197</v>
      </c>
      <c r="C78" s="10" t="s">
        <v>198</v>
      </c>
      <c r="D78" s="10" t="s">
        <v>192</v>
      </c>
      <c r="E78" s="10">
        <f>Таблица19101413[[#This Row],[Грунт]]+Таблица19101413[[#This Row],[Щебень]]+Таблица19101413[[#This Row],[Асфальт]]+Таблица19101413[[#This Row],[Бетон]]</f>
        <v>1</v>
      </c>
      <c r="F78" s="10">
        <v>3</v>
      </c>
      <c r="G78" s="11"/>
      <c r="H78" s="12"/>
      <c r="I78" s="13">
        <v>1</v>
      </c>
      <c r="J78" s="14"/>
      <c r="K78" s="15"/>
      <c r="L78" s="16">
        <v>1</v>
      </c>
      <c r="O78" s="16" t="b">
        <f>OR(Таблица19101413[[#This Row],[Щебень]]&gt;0,Таблица19101413[[#This Row],[Асфальт]]&gt;0,Таблица19101413[[#This Row],[Бетон]]&gt;0)</f>
        <v>1</v>
      </c>
      <c r="P78" s="16">
        <v>1</v>
      </c>
      <c r="R78" s="16">
        <v>77</v>
      </c>
      <c r="V78" s="18"/>
      <c r="W78" s="18">
        <f>Таблица19101413[[#This Row],[Грунт]]+Таблица19101413[[#This Row],[Щебень]]+Таблица19101413[[#This Row],[Асфальт]]+Таблица19101413[[#This Row],[Бетон]]</f>
        <v>1</v>
      </c>
      <c r="X78" s="18"/>
      <c r="Y78" s="18"/>
      <c r="Z78" s="18"/>
      <c r="AA78" s="18"/>
    </row>
    <row r="79" spans="1:27" s="16" customFormat="1" ht="46.5" x14ac:dyDescent="0.35">
      <c r="A79" s="10">
        <v>77</v>
      </c>
      <c r="B79" s="10" t="s">
        <v>199</v>
      </c>
      <c r="C79" s="10" t="s">
        <v>200</v>
      </c>
      <c r="D79" s="10" t="s">
        <v>192</v>
      </c>
      <c r="E79" s="10">
        <f>Таблица19101413[[#This Row],[Грунт]]+Таблица19101413[[#This Row],[Щебень]]+Таблица19101413[[#This Row],[Асфальт]]+Таблица19101413[[#This Row],[Бетон]]</f>
        <v>7</v>
      </c>
      <c r="F79" s="10">
        <v>3</v>
      </c>
      <c r="G79" s="11"/>
      <c r="H79" s="12"/>
      <c r="I79" s="13">
        <v>7</v>
      </c>
      <c r="J79" s="14"/>
      <c r="K79" s="15"/>
      <c r="L79" s="16" t="s">
        <v>31</v>
      </c>
      <c r="O79" s="16" t="b">
        <f>OR(Таблица19101413[[#This Row],[Щебень]]&gt;0,Таблица19101413[[#This Row],[Асфальт]]&gt;0,Таблица19101413[[#This Row],[Бетон]]&gt;0)</f>
        <v>1</v>
      </c>
      <c r="R79" s="16">
        <v>78</v>
      </c>
      <c r="V79" s="18"/>
      <c r="W79" s="18">
        <f>Таблица19101413[[#This Row],[Грунт]]+Таблица19101413[[#This Row],[Щебень]]+Таблица19101413[[#This Row],[Асфальт]]+Таблица19101413[[#This Row],[Бетон]]</f>
        <v>7</v>
      </c>
      <c r="X79" s="18"/>
      <c r="Y79" s="18"/>
      <c r="Z79" s="18"/>
      <c r="AA79" s="18"/>
    </row>
    <row r="80" spans="1:27" s="16" customFormat="1" x14ac:dyDescent="0.35">
      <c r="A80" s="10">
        <v>78</v>
      </c>
      <c r="B80" s="10" t="s">
        <v>201</v>
      </c>
      <c r="C80" s="10" t="s">
        <v>202</v>
      </c>
      <c r="D80" s="10" t="s">
        <v>192</v>
      </c>
      <c r="E80" s="10">
        <f>Таблица19101413[[#This Row],[Грунт]]+Таблица19101413[[#This Row],[Щебень]]+Таблица19101413[[#This Row],[Асфальт]]+Таблица19101413[[#This Row],[Бетон]]</f>
        <v>1.9830000000000001</v>
      </c>
      <c r="F80" s="10">
        <v>3</v>
      </c>
      <c r="G80" s="11">
        <v>1.9830000000000001</v>
      </c>
      <c r="H80" s="12"/>
      <c r="I80" s="13"/>
      <c r="J80" s="14"/>
      <c r="K80" s="15"/>
      <c r="L80" s="16" t="s">
        <v>43</v>
      </c>
      <c r="O80" s="16" t="b">
        <f>OR(Таблица19101413[[#This Row],[Щебень]]&gt;0,Таблица19101413[[#This Row],[Асфальт]]&gt;0,Таблица19101413[[#This Row],[Бетон]]&gt;0)</f>
        <v>0</v>
      </c>
      <c r="R80" s="16">
        <v>79</v>
      </c>
      <c r="V80" s="18"/>
      <c r="W80" s="18">
        <f>Таблица19101413[[#This Row],[Грунт]]+Таблица19101413[[#This Row],[Щебень]]+Таблица19101413[[#This Row],[Асфальт]]+Таблица19101413[[#This Row],[Бетон]]</f>
        <v>1.9830000000000001</v>
      </c>
      <c r="X80" s="18"/>
      <c r="Y80" s="18"/>
      <c r="Z80" s="18"/>
      <c r="AA80" s="18"/>
    </row>
    <row r="81" spans="1:27" s="16" customFormat="1" x14ac:dyDescent="0.35">
      <c r="A81" s="10">
        <v>79</v>
      </c>
      <c r="B81" s="10" t="s">
        <v>203</v>
      </c>
      <c r="C81" s="10" t="s">
        <v>204</v>
      </c>
      <c r="D81" s="10" t="s">
        <v>192</v>
      </c>
      <c r="E81" s="10">
        <f>Таблица19101413[[#This Row],[Грунт]]+Таблица19101413[[#This Row],[Щебень]]+Таблица19101413[[#This Row],[Асфальт]]+Таблица19101413[[#This Row],[Бетон]]</f>
        <v>1.5</v>
      </c>
      <c r="F81" s="10">
        <v>3</v>
      </c>
      <c r="G81" s="11">
        <v>1.5</v>
      </c>
      <c r="H81" s="12"/>
      <c r="I81" s="13"/>
      <c r="J81" s="14"/>
      <c r="K81" s="15"/>
      <c r="L81" s="16">
        <v>1</v>
      </c>
      <c r="O81" s="16" t="b">
        <f>OR(Таблица19101413[[#This Row],[Щебень]]&gt;0,Таблица19101413[[#This Row],[Асфальт]]&gt;0,Таблица19101413[[#This Row],[Бетон]]&gt;0)</f>
        <v>0</v>
      </c>
      <c r="R81" s="16">
        <v>80</v>
      </c>
      <c r="V81" s="18"/>
      <c r="W81" s="18">
        <f>Таблица19101413[[#This Row],[Грунт]]+Таблица19101413[[#This Row],[Щебень]]+Таблица19101413[[#This Row],[Асфальт]]+Таблица19101413[[#This Row],[Бетон]]</f>
        <v>1.5</v>
      </c>
      <c r="X81" s="18"/>
      <c r="Y81" s="18"/>
      <c r="Z81" s="18"/>
      <c r="AA81" s="18"/>
    </row>
    <row r="82" spans="1:27" s="16" customFormat="1" x14ac:dyDescent="0.35">
      <c r="A82" s="10">
        <v>80</v>
      </c>
      <c r="B82" s="10" t="s">
        <v>205</v>
      </c>
      <c r="C82" s="10" t="s">
        <v>206</v>
      </c>
      <c r="D82" s="10" t="s">
        <v>192</v>
      </c>
      <c r="E82" s="10">
        <f>Таблица19101413[[#This Row],[Грунт]]+Таблица19101413[[#This Row],[Щебень]]+Таблица19101413[[#This Row],[Асфальт]]+Таблица19101413[[#This Row],[Бетон]]</f>
        <v>2.8650000000000002</v>
      </c>
      <c r="F82" s="10">
        <v>3</v>
      </c>
      <c r="G82" s="11">
        <v>2.8650000000000002</v>
      </c>
      <c r="H82" s="12"/>
      <c r="I82" s="13"/>
      <c r="J82" s="14"/>
      <c r="K82" s="15"/>
      <c r="L82" s="16" t="s">
        <v>43</v>
      </c>
      <c r="O82" s="16" t="b">
        <f>OR(Таблица19101413[[#This Row],[Щебень]]&gt;0,Таблица19101413[[#This Row],[Асфальт]]&gt;0,Таблица19101413[[#This Row],[Бетон]]&gt;0)</f>
        <v>0</v>
      </c>
      <c r="R82" s="16">
        <v>81</v>
      </c>
      <c r="V82" s="18"/>
      <c r="W82" s="18">
        <f>Таблица19101413[[#This Row],[Грунт]]+Таблица19101413[[#This Row],[Щебень]]+Таблица19101413[[#This Row],[Асфальт]]+Таблица19101413[[#This Row],[Бетон]]</f>
        <v>2.8650000000000002</v>
      </c>
      <c r="X82" s="18"/>
      <c r="Y82" s="18"/>
      <c r="Z82" s="18"/>
      <c r="AA82" s="18"/>
    </row>
    <row r="83" spans="1:27" s="16" customFormat="1" x14ac:dyDescent="0.35">
      <c r="A83" s="10">
        <v>81</v>
      </c>
      <c r="B83" s="10" t="s">
        <v>207</v>
      </c>
      <c r="C83" s="10" t="s">
        <v>208</v>
      </c>
      <c r="D83" s="10" t="s">
        <v>192</v>
      </c>
      <c r="E83" s="10">
        <f>Таблица19101413[[#This Row],[Грунт]]+Таблица19101413[[#This Row],[Щебень]]+Таблица19101413[[#This Row],[Асфальт]]+Таблица19101413[[#This Row],[Бетон]]</f>
        <v>2.169</v>
      </c>
      <c r="F83" s="10">
        <v>3</v>
      </c>
      <c r="G83" s="11">
        <v>2.169</v>
      </c>
      <c r="H83" s="12"/>
      <c r="I83" s="13"/>
      <c r="J83" s="14"/>
      <c r="K83" s="15"/>
      <c r="L83" s="16" t="s">
        <v>43</v>
      </c>
      <c r="O83" s="16" t="b">
        <f>OR(Таблица19101413[[#This Row],[Щебень]]&gt;0,Таблица19101413[[#This Row],[Асфальт]]&gt;0,Таблица19101413[[#This Row],[Бетон]]&gt;0)</f>
        <v>0</v>
      </c>
      <c r="R83" s="16">
        <v>82</v>
      </c>
      <c r="V83" s="18"/>
      <c r="W83" s="18">
        <f>Таблица19101413[[#This Row],[Грунт]]+Таблица19101413[[#This Row],[Щебень]]+Таблица19101413[[#This Row],[Асфальт]]+Таблица19101413[[#This Row],[Бетон]]</f>
        <v>2.169</v>
      </c>
      <c r="X83" s="18"/>
      <c r="Y83" s="18"/>
      <c r="Z83" s="18"/>
      <c r="AA83" s="18"/>
    </row>
    <row r="84" spans="1:27" s="16" customFormat="1" x14ac:dyDescent="0.35">
      <c r="A84" s="10">
        <v>82</v>
      </c>
      <c r="B84" s="10" t="s">
        <v>209</v>
      </c>
      <c r="C84" s="10" t="s">
        <v>210</v>
      </c>
      <c r="D84" s="10" t="s">
        <v>211</v>
      </c>
      <c r="E84" s="10">
        <f>Таблица19101413[[#This Row],[Грунт]]+Таблица19101413[[#This Row],[Щебень]]+Таблица19101413[[#This Row],[Асфальт]]+Таблица19101413[[#This Row],[Бетон]]</f>
        <v>5</v>
      </c>
      <c r="F84" s="10">
        <v>3</v>
      </c>
      <c r="G84" s="11"/>
      <c r="H84" s="12">
        <v>5</v>
      </c>
      <c r="I84" s="13"/>
      <c r="J84" s="14"/>
      <c r="K84" s="15"/>
      <c r="L84" s="16" t="s">
        <v>31</v>
      </c>
      <c r="O84" s="16" t="b">
        <f>OR(Таблица19101413[[#This Row],[Щебень]]&gt;0,Таблица19101413[[#This Row],[Асфальт]]&gt;0,Таблица19101413[[#This Row],[Бетон]]&gt;0)</f>
        <v>1</v>
      </c>
      <c r="R84" s="16">
        <v>83</v>
      </c>
      <c r="V84" s="18"/>
      <c r="W84" s="18">
        <f>Таблица19101413[[#This Row],[Грунт]]+Таблица19101413[[#This Row],[Щебень]]+Таблица19101413[[#This Row],[Асфальт]]+Таблица19101413[[#This Row],[Бетон]]</f>
        <v>5</v>
      </c>
      <c r="X84" s="18"/>
      <c r="Y84" s="18"/>
      <c r="Z84" s="18"/>
      <c r="AA84" s="18"/>
    </row>
    <row r="85" spans="1:27" s="16" customFormat="1" x14ac:dyDescent="0.35">
      <c r="A85" s="10">
        <v>83</v>
      </c>
      <c r="B85" s="10" t="s">
        <v>212</v>
      </c>
      <c r="C85" s="10" t="s">
        <v>213</v>
      </c>
      <c r="D85" s="10" t="s">
        <v>211</v>
      </c>
      <c r="E85" s="10">
        <f>Таблица19101413[[#This Row],[Грунт]]+Таблица19101413[[#This Row],[Щебень]]+Таблица19101413[[#This Row],[Асфальт]]+Таблица19101413[[#This Row],[Бетон]]</f>
        <v>2</v>
      </c>
      <c r="F85" s="10">
        <v>3</v>
      </c>
      <c r="G85" s="11"/>
      <c r="H85" s="12">
        <v>2</v>
      </c>
      <c r="I85" s="13"/>
      <c r="J85" s="14"/>
      <c r="K85" s="15"/>
      <c r="L85" s="16" t="s">
        <v>31</v>
      </c>
      <c r="O85" s="16" t="b">
        <f>OR(Таблица19101413[[#This Row],[Щебень]]&gt;0,Таблица19101413[[#This Row],[Асфальт]]&gt;0,Таблица19101413[[#This Row],[Бетон]]&gt;0)</f>
        <v>1</v>
      </c>
      <c r="R85" s="16">
        <v>84</v>
      </c>
      <c r="V85" s="18"/>
      <c r="W85" s="18">
        <f>Таблица19101413[[#This Row],[Грунт]]+Таблица19101413[[#This Row],[Щебень]]+Таблица19101413[[#This Row],[Асфальт]]+Таблица19101413[[#This Row],[Бетон]]</f>
        <v>2</v>
      </c>
      <c r="X85" s="18"/>
      <c r="Y85" s="18"/>
      <c r="Z85" s="18"/>
      <c r="AA85" s="18"/>
    </row>
    <row r="86" spans="1:27" s="16" customFormat="1" x14ac:dyDescent="0.35">
      <c r="A86" s="10">
        <v>84</v>
      </c>
      <c r="B86" s="10" t="s">
        <v>214</v>
      </c>
      <c r="C86" s="10" t="s">
        <v>215</v>
      </c>
      <c r="D86" s="10" t="s">
        <v>211</v>
      </c>
      <c r="E86" s="10">
        <f>Таблица19101413[[#This Row],[Грунт]]+Таблица19101413[[#This Row],[Щебень]]+Таблица19101413[[#This Row],[Асфальт]]+Таблица19101413[[#This Row],[Бетон]]</f>
        <v>0.5</v>
      </c>
      <c r="F86" s="10">
        <v>3</v>
      </c>
      <c r="G86" s="11">
        <v>0.5</v>
      </c>
      <c r="H86" s="12"/>
      <c r="I86" s="13"/>
      <c r="J86" s="14"/>
      <c r="K86" s="15"/>
      <c r="L86" s="16">
        <v>1</v>
      </c>
      <c r="O86" s="16" t="b">
        <f>OR(Таблица19101413[[#This Row],[Щебень]]&gt;0,Таблица19101413[[#This Row],[Асфальт]]&gt;0,Таблица19101413[[#This Row],[Бетон]]&gt;0)</f>
        <v>0</v>
      </c>
      <c r="R86" s="16">
        <v>85</v>
      </c>
      <c r="V86" s="18"/>
      <c r="W86" s="18">
        <f>Таблица19101413[[#This Row],[Грунт]]+Таблица19101413[[#This Row],[Щебень]]+Таблица19101413[[#This Row],[Асфальт]]+Таблица19101413[[#This Row],[Бетон]]</f>
        <v>0.5</v>
      </c>
      <c r="X86" s="18"/>
      <c r="Y86" s="18"/>
      <c r="Z86" s="18"/>
      <c r="AA86" s="18"/>
    </row>
    <row r="87" spans="1:27" s="16" customFormat="1" x14ac:dyDescent="0.35">
      <c r="A87" s="10">
        <v>85</v>
      </c>
      <c r="B87" s="10" t="s">
        <v>216</v>
      </c>
      <c r="C87" s="10" t="s">
        <v>217</v>
      </c>
      <c r="D87" s="10" t="s">
        <v>211</v>
      </c>
      <c r="E87" s="10">
        <v>1.6419999999999999</v>
      </c>
      <c r="F87" s="10">
        <v>3</v>
      </c>
      <c r="G87" s="11">
        <v>1.6419999999999999</v>
      </c>
      <c r="H87" s="12"/>
      <c r="I87" s="13"/>
      <c r="J87" s="14"/>
      <c r="K87" s="15"/>
      <c r="L87" s="16" t="s">
        <v>43</v>
      </c>
      <c r="O87" s="16" t="b">
        <f>OR(Таблица19101413[[#This Row],[Щебень]]&gt;0,Таблица19101413[[#This Row],[Асфальт]]&gt;0,Таблица19101413[[#This Row],[Бетон]]&gt;0)</f>
        <v>0</v>
      </c>
      <c r="P87" s="16" t="s">
        <v>218</v>
      </c>
      <c r="R87" s="16">
        <v>86</v>
      </c>
      <c r="V87" s="18"/>
      <c r="W87" s="18">
        <f>Таблица19101413[[#This Row],[Грунт]]+Таблица19101413[[#This Row],[Щебень]]+Таблица19101413[[#This Row],[Асфальт]]+Таблица19101413[[#This Row],[Бетон]]</f>
        <v>1.6419999999999999</v>
      </c>
      <c r="X87" s="18"/>
      <c r="Y87" s="18"/>
      <c r="Z87" s="18"/>
      <c r="AA87" s="18"/>
    </row>
    <row r="88" spans="1:27" s="16" customFormat="1" x14ac:dyDescent="0.35">
      <c r="A88" s="10">
        <v>86</v>
      </c>
      <c r="B88" s="10" t="s">
        <v>219</v>
      </c>
      <c r="C88" s="10" t="s">
        <v>220</v>
      </c>
      <c r="D88" s="10" t="s">
        <v>211</v>
      </c>
      <c r="E88" s="10">
        <f>Таблица19101413[[#This Row],[Грунт]]+Таблица19101413[[#This Row],[Щебень]]+Таблица19101413[[#This Row],[Асфальт]]+Таблица19101413[[#This Row],[Бетон]]</f>
        <v>1.849</v>
      </c>
      <c r="F88" s="10">
        <v>3</v>
      </c>
      <c r="G88" s="11">
        <v>1.849</v>
      </c>
      <c r="H88" s="12"/>
      <c r="I88" s="13"/>
      <c r="J88" s="14"/>
      <c r="K88" s="15"/>
      <c r="L88" s="16" t="s">
        <v>43</v>
      </c>
      <c r="O88" s="16" t="b">
        <f>OR(Таблица19101413[[#This Row],[Щебень]]&gt;0,Таблица19101413[[#This Row],[Асфальт]]&gt;0,Таблица19101413[[#This Row],[Бетон]]&gt;0)</f>
        <v>0</v>
      </c>
      <c r="R88" s="16">
        <v>87</v>
      </c>
      <c r="V88" s="18"/>
      <c r="W88" s="18">
        <f>Таблица19101413[[#This Row],[Грунт]]+Таблица19101413[[#This Row],[Щебень]]+Таблица19101413[[#This Row],[Асфальт]]+Таблица19101413[[#This Row],[Бетон]]</f>
        <v>1.849</v>
      </c>
      <c r="X88" s="18"/>
      <c r="Y88" s="18"/>
      <c r="Z88" s="18"/>
      <c r="AA88" s="18"/>
    </row>
    <row r="89" spans="1:27" s="16" customFormat="1" x14ac:dyDescent="0.35">
      <c r="A89" s="10">
        <v>87</v>
      </c>
      <c r="B89" s="10" t="s">
        <v>221</v>
      </c>
      <c r="C89" s="10" t="s">
        <v>222</v>
      </c>
      <c r="D89" s="10" t="s">
        <v>211</v>
      </c>
      <c r="E89" s="10">
        <f>Таблица19101413[[#This Row],[Грунт]]+Таблица19101413[[#This Row],[Щебень]]+Таблица19101413[[#This Row],[Асфальт]]+Таблица19101413[[#This Row],[Бетон]]</f>
        <v>1.8620000000000001</v>
      </c>
      <c r="F89" s="10">
        <v>3</v>
      </c>
      <c r="G89" s="11">
        <v>1.8620000000000001</v>
      </c>
      <c r="H89" s="12"/>
      <c r="I89" s="13"/>
      <c r="J89" s="14"/>
      <c r="K89" s="15"/>
      <c r="L89" s="16" t="s">
        <v>43</v>
      </c>
      <c r="O89" s="16" t="b">
        <f>OR(Таблица19101413[[#This Row],[Щебень]]&gt;0,Таблица19101413[[#This Row],[Асфальт]]&gt;0,Таблица19101413[[#This Row],[Бетон]]&gt;0)</f>
        <v>0</v>
      </c>
      <c r="R89" s="16">
        <v>88</v>
      </c>
      <c r="V89" s="18"/>
      <c r="W89" s="18">
        <f>Таблица19101413[[#This Row],[Грунт]]+Таблица19101413[[#This Row],[Щебень]]+Таблица19101413[[#This Row],[Асфальт]]+Таблица19101413[[#This Row],[Бетон]]</f>
        <v>1.8620000000000001</v>
      </c>
      <c r="X89" s="18"/>
      <c r="Y89" s="18"/>
      <c r="Z89" s="18"/>
      <c r="AA89" s="18"/>
    </row>
    <row r="90" spans="1:27" s="16" customFormat="1" x14ac:dyDescent="0.35">
      <c r="A90" s="10">
        <v>88</v>
      </c>
      <c r="B90" s="10" t="s">
        <v>223</v>
      </c>
      <c r="C90" s="10" t="s">
        <v>224</v>
      </c>
      <c r="D90" s="10" t="s">
        <v>211</v>
      </c>
      <c r="E90" s="10">
        <f>Таблица19101413[[#This Row],[Грунт]]+Таблица19101413[[#This Row],[Щебень]]+Таблица19101413[[#This Row],[Асфальт]]+Таблица19101413[[#This Row],[Бетон]]</f>
        <v>0.73499999999999999</v>
      </c>
      <c r="F90" s="10">
        <v>3</v>
      </c>
      <c r="G90" s="11">
        <v>0.73499999999999999</v>
      </c>
      <c r="H90" s="12"/>
      <c r="I90" s="13"/>
      <c r="J90" s="14"/>
      <c r="K90" s="15"/>
      <c r="L90" s="16" t="s">
        <v>43</v>
      </c>
      <c r="O90" s="16" t="b">
        <f>OR(Таблица19101413[[#This Row],[Щебень]]&gt;0,Таблица19101413[[#This Row],[Асфальт]]&gt;0,Таблица19101413[[#This Row],[Бетон]]&gt;0)</f>
        <v>0</v>
      </c>
      <c r="R90" s="16">
        <v>89</v>
      </c>
      <c r="V90" s="18"/>
      <c r="W90" s="18">
        <f>Таблица19101413[[#This Row],[Грунт]]+Таблица19101413[[#This Row],[Щебень]]+Таблица19101413[[#This Row],[Асфальт]]+Таблица19101413[[#This Row],[Бетон]]</f>
        <v>0.73499999999999999</v>
      </c>
      <c r="X90" s="18"/>
      <c r="Y90" s="18"/>
      <c r="Z90" s="18"/>
      <c r="AA90" s="18"/>
    </row>
    <row r="91" spans="1:27" s="16" customFormat="1" x14ac:dyDescent="0.35">
      <c r="A91" s="10">
        <v>89</v>
      </c>
      <c r="B91" s="10" t="s">
        <v>225</v>
      </c>
      <c r="C91" s="10" t="s">
        <v>226</v>
      </c>
      <c r="D91" s="10" t="s">
        <v>211</v>
      </c>
      <c r="E91" s="10">
        <f>Таблица19101413[[#This Row],[Грунт]]+Таблица19101413[[#This Row],[Щебень]]+Таблица19101413[[#This Row],[Асфальт]]+Таблица19101413[[#This Row],[Бетон]]</f>
        <v>3.0430000000000001</v>
      </c>
      <c r="F91" s="10">
        <v>3</v>
      </c>
      <c r="G91" s="11"/>
      <c r="H91" s="12"/>
      <c r="I91" s="13"/>
      <c r="J91" s="14">
        <v>3.0430000000000001</v>
      </c>
      <c r="K91" s="15"/>
      <c r="L91" s="16" t="s">
        <v>43</v>
      </c>
      <c r="O91" s="16" t="b">
        <f>OR(Таблица19101413[[#This Row],[Щебень]]&gt;0,Таблица19101413[[#This Row],[Асфальт]]&gt;0,Таблица19101413[[#This Row],[Бетон]]&gt;0)</f>
        <v>1</v>
      </c>
      <c r="P91" s="16">
        <v>1</v>
      </c>
      <c r="R91" s="16">
        <v>90</v>
      </c>
      <c r="V91" s="18"/>
      <c r="W91" s="18">
        <f>Таблица19101413[[#This Row],[Грунт]]+Таблица19101413[[#This Row],[Щебень]]+Таблица19101413[[#This Row],[Асфальт]]+Таблица19101413[[#This Row],[Бетон]]</f>
        <v>3.0430000000000001</v>
      </c>
      <c r="X91" s="18"/>
      <c r="Y91" s="18"/>
      <c r="Z91" s="18"/>
      <c r="AA91" s="18"/>
    </row>
    <row r="92" spans="1:27" s="16" customFormat="1" x14ac:dyDescent="0.35">
      <c r="A92" s="10">
        <v>90</v>
      </c>
      <c r="B92" s="10" t="s">
        <v>227</v>
      </c>
      <c r="C92" s="10" t="s">
        <v>228</v>
      </c>
      <c r="D92" s="10" t="s">
        <v>211</v>
      </c>
      <c r="E92" s="10">
        <f>Таблица19101413[[#This Row],[Грунт]]+Таблица19101413[[#This Row],[Щебень]]+Таблица19101413[[#This Row],[Асфальт]]+Таблица19101413[[#This Row],[Бетон]]</f>
        <v>2.4889999999999999</v>
      </c>
      <c r="F92" s="10">
        <v>3</v>
      </c>
      <c r="G92" s="11">
        <v>2.4889999999999999</v>
      </c>
      <c r="H92" s="12"/>
      <c r="I92" s="13"/>
      <c r="J92" s="14"/>
      <c r="K92" s="15"/>
      <c r="L92" s="16" t="s">
        <v>43</v>
      </c>
      <c r="O92" s="16" t="b">
        <f>OR(Таблица19101413[[#This Row],[Щебень]]&gt;0,Таблица19101413[[#This Row],[Асфальт]]&gt;0,Таблица19101413[[#This Row],[Бетон]]&gt;0)</f>
        <v>0</v>
      </c>
      <c r="R92" s="16">
        <v>91</v>
      </c>
      <c r="V92" s="18"/>
      <c r="W92" s="18">
        <f>Таблица19101413[[#This Row],[Грунт]]+Таблица19101413[[#This Row],[Щебень]]+Таблица19101413[[#This Row],[Асфальт]]+Таблица19101413[[#This Row],[Бетон]]</f>
        <v>2.4889999999999999</v>
      </c>
      <c r="X92" s="18"/>
      <c r="Y92" s="18"/>
      <c r="Z92" s="18"/>
      <c r="AA92" s="18"/>
    </row>
    <row r="93" spans="1:27" s="16" customFormat="1" x14ac:dyDescent="0.35">
      <c r="A93" s="10">
        <v>91</v>
      </c>
      <c r="B93" s="10" t="s">
        <v>229</v>
      </c>
      <c r="C93" s="10" t="s">
        <v>230</v>
      </c>
      <c r="D93" s="10" t="s">
        <v>211</v>
      </c>
      <c r="E93" s="10">
        <f>Таблица19101413[[#This Row],[Грунт]]+Таблица19101413[[#This Row],[Щебень]]+Таблица19101413[[#This Row],[Асфальт]]+Таблица19101413[[#This Row],[Бетон]]</f>
        <v>2.702</v>
      </c>
      <c r="F93" s="10">
        <v>3</v>
      </c>
      <c r="G93" s="11">
        <v>2.702</v>
      </c>
      <c r="H93" s="12"/>
      <c r="I93" s="13"/>
      <c r="J93" s="14"/>
      <c r="K93" s="15"/>
      <c r="L93" s="16" t="s">
        <v>43</v>
      </c>
      <c r="O93" s="16" t="b">
        <f>OR(Таблица19101413[[#This Row],[Щебень]]&gt;0,Таблица19101413[[#This Row],[Асфальт]]&gt;0,Таблица19101413[[#This Row],[Бетон]]&gt;0)</f>
        <v>0</v>
      </c>
      <c r="R93" s="16">
        <v>92</v>
      </c>
      <c r="V93" s="18"/>
      <c r="W93" s="18">
        <f>Таблица19101413[[#This Row],[Грунт]]+Таблица19101413[[#This Row],[Щебень]]+Таблица19101413[[#This Row],[Асфальт]]+Таблица19101413[[#This Row],[Бетон]]</f>
        <v>2.702</v>
      </c>
      <c r="X93" s="18"/>
      <c r="Y93" s="18"/>
      <c r="Z93" s="18"/>
      <c r="AA93" s="18"/>
    </row>
    <row r="94" spans="1:27" s="16" customFormat="1" x14ac:dyDescent="0.35">
      <c r="A94" s="10">
        <v>92</v>
      </c>
      <c r="B94" s="10" t="s">
        <v>231</v>
      </c>
      <c r="C94" s="10" t="s">
        <v>232</v>
      </c>
      <c r="D94" s="10" t="s">
        <v>211</v>
      </c>
      <c r="E94" s="10">
        <f>Таблица19101413[[#This Row],[Грунт]]+Таблица19101413[[#This Row],[Щебень]]+Таблица19101413[[#This Row],[Асфальт]]+Таблица19101413[[#This Row],[Бетон]]</f>
        <v>1.5</v>
      </c>
      <c r="F94" s="10">
        <v>3</v>
      </c>
      <c r="G94" s="11">
        <v>1.5</v>
      </c>
      <c r="H94" s="12"/>
      <c r="I94" s="13"/>
      <c r="J94" s="14"/>
      <c r="K94" s="15"/>
      <c r="L94" s="16" t="s">
        <v>43</v>
      </c>
      <c r="O94" s="16" t="b">
        <f>OR(Таблица19101413[[#This Row],[Щебень]]&gt;0,Таблица19101413[[#This Row],[Асфальт]]&gt;0,Таблица19101413[[#This Row],[Бетон]]&gt;0)</f>
        <v>0</v>
      </c>
      <c r="R94" s="16">
        <v>93</v>
      </c>
      <c r="V94" s="18"/>
      <c r="W94" s="18">
        <f>Таблица19101413[[#This Row],[Грунт]]+Таблица19101413[[#This Row],[Щебень]]+Таблица19101413[[#This Row],[Асфальт]]+Таблица19101413[[#This Row],[Бетон]]</f>
        <v>1.5</v>
      </c>
      <c r="X94" s="18"/>
      <c r="Y94" s="18"/>
      <c r="Z94" s="18"/>
      <c r="AA94" s="18"/>
    </row>
    <row r="95" spans="1:27" s="16" customFormat="1" x14ac:dyDescent="0.35">
      <c r="A95" s="10">
        <v>93</v>
      </c>
      <c r="B95" s="10" t="s">
        <v>233</v>
      </c>
      <c r="C95" s="10" t="s">
        <v>234</v>
      </c>
      <c r="D95" s="10" t="s">
        <v>211</v>
      </c>
      <c r="E95" s="10">
        <f>Таблица19101413[[#This Row],[Грунт]]+Таблица19101413[[#This Row],[Щебень]]+Таблица19101413[[#This Row],[Асфальт]]+Таблица19101413[[#This Row],[Бетон]]</f>
        <v>3.04</v>
      </c>
      <c r="F95" s="10">
        <v>3</v>
      </c>
      <c r="G95" s="11">
        <v>3.04</v>
      </c>
      <c r="H95" s="12"/>
      <c r="I95" s="13"/>
      <c r="J95" s="14"/>
      <c r="K95" s="15"/>
      <c r="L95" s="16" t="s">
        <v>43</v>
      </c>
      <c r="O95" s="16" t="b">
        <f>OR(Таблица19101413[[#This Row],[Щебень]]&gt;0,Таблица19101413[[#This Row],[Асфальт]]&gt;0,Таблица19101413[[#This Row],[Бетон]]&gt;0)</f>
        <v>0</v>
      </c>
      <c r="R95" s="16">
        <v>94</v>
      </c>
      <c r="V95" s="18"/>
      <c r="W95" s="18">
        <f>Таблица19101413[[#This Row],[Грунт]]+Таблица19101413[[#This Row],[Щебень]]+Таблица19101413[[#This Row],[Асфальт]]+Таблица19101413[[#This Row],[Бетон]]</f>
        <v>3.04</v>
      </c>
      <c r="X95" s="18"/>
      <c r="Y95" s="18"/>
      <c r="Z95" s="18"/>
      <c r="AA95" s="18"/>
    </row>
    <row r="96" spans="1:27" s="16" customFormat="1" x14ac:dyDescent="0.35">
      <c r="A96" s="10">
        <v>94</v>
      </c>
      <c r="B96" s="10" t="s">
        <v>235</v>
      </c>
      <c r="C96" s="10" t="s">
        <v>236</v>
      </c>
      <c r="D96" s="10" t="s">
        <v>211</v>
      </c>
      <c r="E96" s="10">
        <f>Таблица19101413[[#This Row],[Грунт]]+Таблица19101413[[#This Row],[Щебень]]+Таблица19101413[[#This Row],[Асфальт]]+Таблица19101413[[#This Row],[Бетон]]</f>
        <v>4.0069999999999997</v>
      </c>
      <c r="F96" s="10">
        <v>3</v>
      </c>
      <c r="G96" s="11">
        <v>4.0069999999999997</v>
      </c>
      <c r="H96" s="12"/>
      <c r="I96" s="13"/>
      <c r="J96" s="14"/>
      <c r="K96" s="15"/>
      <c r="L96" s="16" t="s">
        <v>43</v>
      </c>
      <c r="O96" s="16" t="b">
        <f>OR(Таблица19101413[[#This Row],[Щебень]]&gt;0,Таблица19101413[[#This Row],[Асфальт]]&gt;0,Таблица19101413[[#This Row],[Бетон]]&gt;0)</f>
        <v>0</v>
      </c>
      <c r="R96" s="16">
        <v>95</v>
      </c>
      <c r="V96" s="18"/>
      <c r="W96" s="18">
        <f>Таблица19101413[[#This Row],[Грунт]]+Таблица19101413[[#This Row],[Щебень]]+Таблица19101413[[#This Row],[Асфальт]]+Таблица19101413[[#This Row],[Бетон]]</f>
        <v>4.0069999999999997</v>
      </c>
      <c r="X96" s="18"/>
      <c r="Y96" s="18"/>
      <c r="Z96" s="18"/>
      <c r="AA96" s="18"/>
    </row>
    <row r="97" spans="1:34" s="16" customFormat="1" ht="46.5" x14ac:dyDescent="0.35">
      <c r="A97" s="10">
        <v>95</v>
      </c>
      <c r="B97" s="10" t="s">
        <v>237</v>
      </c>
      <c r="C97" s="10" t="s">
        <v>238</v>
      </c>
      <c r="D97" s="10" t="s">
        <v>118</v>
      </c>
      <c r="E97" s="10">
        <f>Таблица19101413[[#This Row],[Грунт]]+Таблица19101413[[#This Row],[Щебень]]+Таблица19101413[[#This Row],[Асфальт]]+Таблица19101413[[#This Row],[Бетон]]</f>
        <v>2.5</v>
      </c>
      <c r="F97" s="10">
        <v>3</v>
      </c>
      <c r="G97" s="11">
        <v>1.3</v>
      </c>
      <c r="H97" s="12"/>
      <c r="I97" s="13">
        <v>1.2</v>
      </c>
      <c r="J97" s="14">
        <v>0</v>
      </c>
      <c r="K97" s="15"/>
      <c r="L97" s="16" t="s">
        <v>31</v>
      </c>
      <c r="O97" s="16" t="b">
        <f>OR(Таблица19101413[[#This Row],[Щебень]]&gt;0,Таблица19101413[[#This Row],[Асфальт]]&gt;0,Таблица19101413[[#This Row],[Бетон]]&gt;0)</f>
        <v>1</v>
      </c>
      <c r="P97" s="16">
        <v>1</v>
      </c>
      <c r="R97" s="16">
        <v>96</v>
      </c>
      <c r="V97" s="18"/>
      <c r="W97" s="18">
        <f>Таблица19101413[[#This Row],[Грунт]]+Таблица19101413[[#This Row],[Щебень]]+Таблица19101413[[#This Row],[Асфальт]]+Таблица19101413[[#This Row],[Бетон]]</f>
        <v>2.5</v>
      </c>
      <c r="X97" s="18"/>
      <c r="Y97" s="18"/>
      <c r="Z97" s="18"/>
      <c r="AA97" s="18"/>
    </row>
    <row r="98" spans="1:34" s="16" customFormat="1" ht="46.5" x14ac:dyDescent="0.35">
      <c r="A98" s="10">
        <v>96</v>
      </c>
      <c r="B98" s="10" t="s">
        <v>239</v>
      </c>
      <c r="C98" s="10" t="s">
        <v>240</v>
      </c>
      <c r="D98" s="10" t="s">
        <v>118</v>
      </c>
      <c r="E98" s="10">
        <f>Таблица19101413[[#This Row],[Грунт]]+Таблица19101413[[#This Row],[Щебень]]+Таблица19101413[[#This Row],[Асфальт]]+Таблица19101413[[#This Row],[Бетон]]</f>
        <v>1.5720000000000001</v>
      </c>
      <c r="F98" s="10">
        <v>3</v>
      </c>
      <c r="G98" s="11"/>
      <c r="H98" s="12"/>
      <c r="I98" s="13">
        <v>1.5720000000000001</v>
      </c>
      <c r="J98" s="14"/>
      <c r="K98" s="15"/>
      <c r="L98" s="16" t="s">
        <v>31</v>
      </c>
      <c r="O98" s="16" t="b">
        <f>OR(Таблица19101413[[#This Row],[Щебень]]&gt;0,Таблица19101413[[#This Row],[Асфальт]]&gt;0,Таблица19101413[[#This Row],[Бетон]]&gt;0)</f>
        <v>1</v>
      </c>
      <c r="P98" s="16">
        <v>1</v>
      </c>
      <c r="R98" s="16">
        <v>97</v>
      </c>
      <c r="V98" s="18"/>
      <c r="W98" s="18">
        <f>Таблица19101413[[#This Row],[Грунт]]+Таблица19101413[[#This Row],[Щебень]]+Таблица19101413[[#This Row],[Асфальт]]+Таблица19101413[[#This Row],[Бетон]]</f>
        <v>1.5720000000000001</v>
      </c>
      <c r="X98" s="18"/>
      <c r="Y98" s="18"/>
      <c r="Z98" s="18"/>
      <c r="AA98" s="18"/>
    </row>
    <row r="99" spans="1:34" s="16" customFormat="1" x14ac:dyDescent="0.35">
      <c r="A99" s="10">
        <v>97</v>
      </c>
      <c r="B99" s="10" t="s">
        <v>241</v>
      </c>
      <c r="C99" s="10" t="s">
        <v>242</v>
      </c>
      <c r="D99" s="10" t="s">
        <v>136</v>
      </c>
      <c r="E99" s="10">
        <f>Таблица19101413[[#This Row],[Грунт]]+Таблица19101413[[#This Row],[Щебень]]+Таблица19101413[[#This Row],[Асфальт]]+Таблица19101413[[#This Row],[Бетон]]</f>
        <v>3.1930000000000001</v>
      </c>
      <c r="F99" s="10">
        <v>3</v>
      </c>
      <c r="G99" s="11">
        <v>3.1930000000000001</v>
      </c>
      <c r="H99" s="12"/>
      <c r="I99" s="13"/>
      <c r="J99" s="14"/>
      <c r="K99" s="15"/>
      <c r="L99" s="16" t="s">
        <v>43</v>
      </c>
      <c r="O99" s="16" t="b">
        <f>OR(Таблица19101413[[#This Row],[Щебень]]&gt;0,Таблица19101413[[#This Row],[Асфальт]]&gt;0,Таблица19101413[[#This Row],[Бетон]]&gt;0)</f>
        <v>0</v>
      </c>
      <c r="R99" s="16">
        <v>98</v>
      </c>
      <c r="V99" s="18"/>
      <c r="W99" s="18">
        <f>Таблица19101413[[#This Row],[Грунт]]+Таблица19101413[[#This Row],[Щебень]]+Таблица19101413[[#This Row],[Асфальт]]+Таблица19101413[[#This Row],[Бетон]]</f>
        <v>3.1930000000000001</v>
      </c>
      <c r="X99" s="18"/>
      <c r="Y99" s="18"/>
      <c r="Z99" s="18"/>
      <c r="AA99" s="18"/>
    </row>
    <row r="100" spans="1:34" s="16" customFormat="1" ht="46.5" x14ac:dyDescent="0.35">
      <c r="A100" s="10">
        <v>98</v>
      </c>
      <c r="B100" s="10" t="s">
        <v>243</v>
      </c>
      <c r="C100" s="10" t="s">
        <v>244</v>
      </c>
      <c r="D100" s="10" t="s">
        <v>118</v>
      </c>
      <c r="E100" s="10">
        <f>Таблица19101413[[#This Row],[Грунт]]+Таблица19101413[[#This Row],[Щебень]]+Таблица19101413[[#This Row],[Асфальт]]+Таблица19101413[[#This Row],[Бетон]]</f>
        <v>2.2000000000000002</v>
      </c>
      <c r="F100" s="10">
        <v>3</v>
      </c>
      <c r="G100" s="11"/>
      <c r="H100" s="12">
        <v>2.2000000000000002</v>
      </c>
      <c r="I100" s="13"/>
      <c r="J100" s="14"/>
      <c r="K100" s="15"/>
      <c r="L100" s="16" t="s">
        <v>31</v>
      </c>
      <c r="O100" s="16" t="b">
        <f>OR(Таблица19101413[[#This Row],[Щебень]]&gt;0,Таблица19101413[[#This Row],[Асфальт]]&gt;0,Таблица19101413[[#This Row],[Бетон]]&gt;0)</f>
        <v>1</v>
      </c>
      <c r="P100" s="16">
        <v>1</v>
      </c>
      <c r="R100" s="16">
        <v>99</v>
      </c>
      <c r="V100" s="18"/>
      <c r="W100" s="18">
        <f>Таблица19101413[[#This Row],[Грунт]]+Таблица19101413[[#This Row],[Щебень]]+Таблица19101413[[#This Row],[Асфальт]]+Таблица19101413[[#This Row],[Бетон]]</f>
        <v>2.2000000000000002</v>
      </c>
      <c r="X100" s="18"/>
      <c r="Y100" s="18"/>
      <c r="Z100" s="18"/>
      <c r="AA100" s="18"/>
    </row>
    <row r="101" spans="1:34" s="16" customFormat="1" ht="46.5" x14ac:dyDescent="0.35">
      <c r="A101" s="10">
        <v>99</v>
      </c>
      <c r="B101" s="10" t="s">
        <v>245</v>
      </c>
      <c r="C101" s="10" t="s">
        <v>246</v>
      </c>
      <c r="D101" s="10" t="s">
        <v>30</v>
      </c>
      <c r="E101" s="10">
        <f>Таблица19101413[[#This Row],[Грунт]]+Таблица19101413[[#This Row],[Щебень]]+Таблица19101413[[#This Row],[Асфальт]]+Таблица19101413[[#This Row],[Бетон]]</f>
        <v>0.86</v>
      </c>
      <c r="F101" s="10">
        <v>3</v>
      </c>
      <c r="G101" s="11">
        <v>0.86</v>
      </c>
      <c r="H101" s="12"/>
      <c r="I101" s="13"/>
      <c r="J101" s="14"/>
      <c r="K101" s="15"/>
      <c r="L101" s="16" t="s">
        <v>43</v>
      </c>
      <c r="O101" s="16" t="b">
        <f>OR(Таблица19101413[[#This Row],[Щебень]]&gt;0,Таблица19101413[[#This Row],[Асфальт]]&gt;0,Таблица19101413[[#This Row],[Бетон]]&gt;0)</f>
        <v>0</v>
      </c>
      <c r="R101" s="16">
        <v>100</v>
      </c>
      <c r="V101" s="18"/>
      <c r="W101" s="18">
        <f>Таблица19101413[[#This Row],[Грунт]]+Таблица19101413[[#This Row],[Щебень]]+Таблица19101413[[#This Row],[Асфальт]]+Таблица19101413[[#This Row],[Бетон]]</f>
        <v>0.86</v>
      </c>
      <c r="X101" s="18"/>
      <c r="Y101" s="18"/>
      <c r="Z101" s="18"/>
      <c r="AA101" s="18"/>
    </row>
    <row r="102" spans="1:34" s="16" customFormat="1" x14ac:dyDescent="0.35">
      <c r="A102" s="10">
        <v>100</v>
      </c>
      <c r="B102" s="10" t="s">
        <v>247</v>
      </c>
      <c r="C102" s="10" t="s">
        <v>248</v>
      </c>
      <c r="D102" s="10" t="s">
        <v>136</v>
      </c>
      <c r="E102" s="10">
        <f>Таблица19101413[[#This Row],[Грунт]]+Таблица19101413[[#This Row],[Щебень]]+Таблица19101413[[#This Row],[Асфальт]]+Таблица19101413[[#This Row],[Бетон]]</f>
        <v>1.8</v>
      </c>
      <c r="F102" s="10">
        <v>3</v>
      </c>
      <c r="G102" s="11">
        <v>1.8</v>
      </c>
      <c r="H102" s="12"/>
      <c r="I102" s="13"/>
      <c r="J102" s="14"/>
      <c r="K102" s="15"/>
      <c r="L102" s="16">
        <v>1</v>
      </c>
      <c r="O102" s="16" t="b">
        <f>OR(Таблица19101413[[#This Row],[Щебень]]&gt;0,Таблица19101413[[#This Row],[Асфальт]]&gt;0,Таблица19101413[[#This Row],[Бетон]]&gt;0)</f>
        <v>0</v>
      </c>
      <c r="R102" s="16">
        <v>101</v>
      </c>
      <c r="V102" s="18"/>
      <c r="W102" s="18">
        <f>Таблица19101413[[#This Row],[Грунт]]+Таблица19101413[[#This Row],[Щебень]]+Таблица19101413[[#This Row],[Асфальт]]+Таблица19101413[[#This Row],[Бетон]]</f>
        <v>1.8</v>
      </c>
      <c r="X102" s="18"/>
      <c r="Y102" s="18"/>
      <c r="Z102" s="18"/>
      <c r="AA102" s="18"/>
    </row>
    <row r="103" spans="1:34" s="16" customFormat="1" x14ac:dyDescent="0.35">
      <c r="A103" s="10">
        <v>101</v>
      </c>
      <c r="B103" s="10" t="s">
        <v>249</v>
      </c>
      <c r="C103" s="10" t="s">
        <v>250</v>
      </c>
      <c r="D103" s="10" t="s">
        <v>192</v>
      </c>
      <c r="E103" s="10">
        <f>Таблица19101413[[#This Row],[Грунт]]+Таблица19101413[[#This Row],[Щебень]]+Таблица19101413[[#This Row],[Асфальт]]+Таблица19101413[[#This Row],[Бетон]]</f>
        <v>1</v>
      </c>
      <c r="F103" s="10">
        <v>3</v>
      </c>
      <c r="G103" s="11"/>
      <c r="H103" s="12">
        <v>1</v>
      </c>
      <c r="I103" s="13"/>
      <c r="J103" s="14"/>
      <c r="K103" s="15"/>
      <c r="L103" s="16">
        <v>1</v>
      </c>
      <c r="O103" s="16" t="b">
        <f>OR(Таблица19101413[[#This Row],[Щебень]]&gt;0,Таблица19101413[[#This Row],[Асфальт]]&gt;0,Таблица19101413[[#This Row],[Бетон]]&gt;0)</f>
        <v>1</v>
      </c>
      <c r="P103" s="16">
        <v>1</v>
      </c>
      <c r="R103" s="16">
        <v>102</v>
      </c>
      <c r="V103" s="18"/>
      <c r="W103" s="18">
        <f>Таблица19101413[[#This Row],[Грунт]]+Таблица19101413[[#This Row],[Щебень]]+Таблица19101413[[#This Row],[Асфальт]]+Таблица19101413[[#This Row],[Бетон]]</f>
        <v>1</v>
      </c>
      <c r="X103" s="18"/>
      <c r="Y103" s="18"/>
      <c r="Z103" s="18"/>
      <c r="AA103" s="18"/>
    </row>
    <row r="104" spans="1:34" s="16" customFormat="1" ht="46.5" x14ac:dyDescent="0.35">
      <c r="A104" s="10">
        <v>102</v>
      </c>
      <c r="B104" s="10" t="s">
        <v>251</v>
      </c>
      <c r="C104" s="10" t="s">
        <v>252</v>
      </c>
      <c r="D104" s="10" t="s">
        <v>169</v>
      </c>
      <c r="E104" s="19">
        <f>Таблица19101413[[#This Row],[Грунт]]+Таблица19101413[[#This Row],[Щебень]]+Таблица19101413[[#This Row],[Асфальт]]</f>
        <v>3.2</v>
      </c>
      <c r="F104" s="20">
        <v>3</v>
      </c>
      <c r="G104" s="11"/>
      <c r="H104" s="12"/>
      <c r="I104" s="13">
        <v>3.2</v>
      </c>
      <c r="J104" s="14"/>
      <c r="K104" s="15"/>
      <c r="L104" s="16">
        <v>1</v>
      </c>
      <c r="O104" s="16" t="b">
        <f>OR(Таблица19101413[[#This Row],[Щебень]]&gt;0,Таблица19101413[[#This Row],[Асфальт]]&gt;0,Таблица19101413[[#This Row],[Бетон]]&gt;0)</f>
        <v>1</v>
      </c>
      <c r="P104" s="16">
        <v>1</v>
      </c>
      <c r="R104" s="16">
        <v>103</v>
      </c>
      <c r="V104" s="18"/>
      <c r="W104" s="18">
        <f>Таблица19101413[[#This Row],[Грунт]]+Таблица19101413[[#This Row],[Щебень]]+Таблица19101413[[#This Row],[Асфальт]]+Таблица19101413[[#This Row],[Бетон]]</f>
        <v>3.2</v>
      </c>
      <c r="X104" s="18"/>
      <c r="Y104" s="18"/>
      <c r="Z104" s="18"/>
      <c r="AA104" s="18"/>
    </row>
    <row r="105" spans="1:34" s="16" customFormat="1" ht="46.5" x14ac:dyDescent="0.35">
      <c r="A105" s="10">
        <v>103</v>
      </c>
      <c r="B105" s="10" t="s">
        <v>253</v>
      </c>
      <c r="C105" s="22" t="s">
        <v>254</v>
      </c>
      <c r="D105" s="23" t="s">
        <v>104</v>
      </c>
      <c r="E105" s="10">
        <f>Таблица19101413[[#This Row],[Грунт]]+Таблица19101413[[#This Row],[Щебень]]+Таблица19101413[[#This Row],[Асфальт]]+Таблица19101413[[#This Row],[Бетон]]</f>
        <v>1.901</v>
      </c>
      <c r="F105" s="10">
        <v>3</v>
      </c>
      <c r="G105" s="11">
        <v>1.901</v>
      </c>
      <c r="H105" s="12"/>
      <c r="I105" s="13"/>
      <c r="J105" s="14"/>
      <c r="K105" s="15"/>
      <c r="L105" s="16" t="s">
        <v>43</v>
      </c>
      <c r="O105" s="24" t="b">
        <f>OR(Таблица19101413[[#This Row],[Щебень]]&gt;0,Таблица19101413[[#This Row],[Асфальт]]&gt;0,Таблица19101413[[#This Row],[Бетон]]&gt;0)</f>
        <v>0</v>
      </c>
      <c r="R105" s="16">
        <v>104</v>
      </c>
      <c r="S105" s="16" t="s">
        <v>255</v>
      </c>
      <c r="V105" s="18"/>
      <c r="W105" s="18">
        <f>Таблица19101413[[#This Row],[Грунт]]+Таблица19101413[[#This Row],[Щебень]]+Таблица19101413[[#This Row],[Асфальт]]+Таблица19101413[[#This Row],[Бетон]]</f>
        <v>1.901</v>
      </c>
      <c r="X105" s="18"/>
      <c r="Y105" s="18"/>
      <c r="Z105" s="18"/>
      <c r="AA105" s="18"/>
    </row>
    <row r="106" spans="1:34" s="31" customFormat="1" ht="46.5" x14ac:dyDescent="0.35">
      <c r="A106" s="10">
        <v>104</v>
      </c>
      <c r="B106" s="23" t="s">
        <v>256</v>
      </c>
      <c r="C106" s="23" t="s">
        <v>257</v>
      </c>
      <c r="D106" s="10" t="s">
        <v>118</v>
      </c>
      <c r="E106" s="25">
        <v>0.43</v>
      </c>
      <c r="F106" s="25">
        <v>3</v>
      </c>
      <c r="G106" s="26"/>
      <c r="H106" s="27"/>
      <c r="I106" s="28">
        <v>0.43</v>
      </c>
      <c r="J106" s="29"/>
      <c r="K106" s="30"/>
      <c r="L106" s="16">
        <v>1</v>
      </c>
      <c r="O106" s="32" t="b">
        <f>OR(Таблица19101413[[#This Row],[Щебень]]&gt;0,Таблица19101413[[#This Row],[Асфальт]]&gt;0,Таблица19101413[[#This Row],[Бетон]]&gt;0)</f>
        <v>1</v>
      </c>
      <c r="R106" s="16">
        <v>105</v>
      </c>
      <c r="S106" s="16">
        <f>SUM(E108:E276)</f>
        <v>261.63299999999987</v>
      </c>
      <c r="T106" s="16"/>
      <c r="U106" s="16"/>
      <c r="V106" s="18"/>
      <c r="W106" s="18">
        <f>Таблица19101413[[#This Row],[Грунт]]+Таблица19101413[[#This Row],[Щебень]]+Таблица19101413[[#This Row],[Асфальт]]+Таблица19101413[[#This Row],[Бетон]]</f>
        <v>0.43</v>
      </c>
      <c r="X106" s="18"/>
      <c r="Y106" s="18"/>
      <c r="Z106" s="18"/>
      <c r="AA106" s="18"/>
    </row>
    <row r="107" spans="1:34" s="31" customFormat="1" ht="36" customHeight="1" x14ac:dyDescent="0.35">
      <c r="A107" s="10">
        <v>105</v>
      </c>
      <c r="B107" s="23" t="s">
        <v>258</v>
      </c>
      <c r="C107" s="10" t="s">
        <v>259</v>
      </c>
      <c r="D107" s="10" t="s">
        <v>40</v>
      </c>
      <c r="E107" s="25">
        <f>Таблица19101413[[#This Row],[Грунт]]+Таблица19101413[[#This Row],[Щебень]]+Таблица19101413[[#This Row],[Асфальт]]+Таблица19101413[[#This Row],[Бетон]]</f>
        <v>2.8039999999999998</v>
      </c>
      <c r="F107" s="25">
        <v>3</v>
      </c>
      <c r="G107" s="11">
        <v>2.8039999999999998</v>
      </c>
      <c r="H107" s="12"/>
      <c r="I107" s="13"/>
      <c r="J107" s="14"/>
      <c r="K107" s="15"/>
      <c r="L107" s="18" t="s">
        <v>43</v>
      </c>
      <c r="M107" s="18"/>
      <c r="N107" s="18"/>
      <c r="O107" s="33" t="b">
        <f>OR(Таблица19101413[[#This Row],[Щебень]]&gt;0,Таблица19101413[[#This Row],[Асфальт]]&gt;0,Таблица19101413[[#This Row],[Бетон]]&gt;0)</f>
        <v>0</v>
      </c>
      <c r="P107" s="18"/>
      <c r="Q107" s="18"/>
      <c r="R107" s="18"/>
      <c r="S107" s="18"/>
      <c r="T107" s="18"/>
      <c r="U107" s="18"/>
      <c r="V107" s="18"/>
      <c r="W107" s="18">
        <f>Таблица19101413[[#This Row],[Грунт]]+Таблица19101413[[#This Row],[Щебень]]+Таблица19101413[[#This Row],[Асфальт]]+Таблица19101413[[#This Row],[Бетон]]</f>
        <v>2.8039999999999998</v>
      </c>
      <c r="X107" s="18"/>
      <c r="Y107" s="18"/>
      <c r="Z107" s="18"/>
      <c r="AA107" s="18"/>
    </row>
    <row r="108" spans="1:34" s="16" customFormat="1" x14ac:dyDescent="0.35">
      <c r="A108" s="10">
        <v>106</v>
      </c>
      <c r="B108" s="10" t="s">
        <v>260</v>
      </c>
      <c r="C108" s="10" t="s">
        <v>261</v>
      </c>
      <c r="D108" s="10" t="s">
        <v>95</v>
      </c>
      <c r="E108" s="10">
        <f>Таблица19101413[[#This Row],[Грунт]]+Таблица19101413[[#This Row],[Щебень]]+Таблица19101413[[#This Row],[Асфальт]]+Таблица19101413[[#This Row],[Бетон]]</f>
        <v>4.4130000000000003</v>
      </c>
      <c r="F108" s="10">
        <v>3</v>
      </c>
      <c r="G108" s="11">
        <v>0.41299999999999998</v>
      </c>
      <c r="H108" s="12"/>
      <c r="I108" s="13">
        <v>4</v>
      </c>
      <c r="J108" s="14"/>
      <c r="K108" s="15"/>
      <c r="L108" s="16" t="s">
        <v>43</v>
      </c>
      <c r="M108" s="16">
        <v>1.45</v>
      </c>
      <c r="O108" s="16" t="b">
        <f>OR(Таблица19101413[[#This Row],[Щебень]]&gt;0,Таблица19101413[[#This Row],[Асфальт]]&gt;0,Таблица19101413[[#This Row],[Бетон]]&gt;0)</f>
        <v>1</v>
      </c>
      <c r="P108" s="16">
        <v>1</v>
      </c>
      <c r="R108" s="16">
        <v>106</v>
      </c>
      <c r="V108" s="18"/>
      <c r="W108" s="18">
        <f>Таблица19101413[[#This Row],[Грунт]]+Таблица19101413[[#This Row],[Щебень]]+Таблица19101413[[#This Row],[Асфальт]]+Таблица19101413[[#This Row],[Бетон]]</f>
        <v>4.4130000000000003</v>
      </c>
      <c r="X108" s="18"/>
      <c r="Y108" s="18"/>
      <c r="Z108" s="18"/>
      <c r="AA108" s="18"/>
      <c r="AH108" s="16">
        <v>1</v>
      </c>
    </row>
    <row r="109" spans="1:34" s="16" customFormat="1" x14ac:dyDescent="0.35">
      <c r="A109" s="10">
        <v>107</v>
      </c>
      <c r="B109" s="10" t="s">
        <v>262</v>
      </c>
      <c r="C109" s="10" t="s">
        <v>263</v>
      </c>
      <c r="D109" s="10" t="s">
        <v>95</v>
      </c>
      <c r="E109" s="10">
        <f>Таблица19101413[[#This Row],[Грунт]]+Таблица19101413[[#This Row],[Щебень]]+Таблица19101413[[#This Row],[Асфальт]]+Таблица19101413[[#This Row],[Бетон]]</f>
        <v>4</v>
      </c>
      <c r="F109" s="10">
        <v>3</v>
      </c>
      <c r="G109" s="11">
        <v>4</v>
      </c>
      <c r="H109" s="12"/>
      <c r="I109" s="13"/>
      <c r="J109" s="14"/>
      <c r="K109" s="15"/>
      <c r="L109" s="16">
        <v>1</v>
      </c>
      <c r="O109" s="16" t="b">
        <f>OR(Таблица19101413[[#This Row],[Щебень]]&gt;0,Таблица19101413[[#This Row],[Асфальт]]&gt;0,Таблица19101413[[#This Row],[Бетон]]&gt;0)</f>
        <v>0</v>
      </c>
      <c r="R109" s="16">
        <v>107</v>
      </c>
      <c r="V109" s="18"/>
      <c r="W109" s="18">
        <f>Таблица19101413[[#This Row],[Грунт]]+Таблица19101413[[#This Row],[Щебень]]+Таблица19101413[[#This Row],[Асфальт]]+Таблица19101413[[#This Row],[Бетон]]</f>
        <v>4</v>
      </c>
      <c r="X109" s="18"/>
      <c r="Y109" s="18"/>
      <c r="Z109" s="18"/>
      <c r="AA109" s="18"/>
      <c r="AH109" s="16">
        <v>2</v>
      </c>
    </row>
    <row r="110" spans="1:34" s="16" customFormat="1" x14ac:dyDescent="0.35">
      <c r="A110" s="10">
        <v>108</v>
      </c>
      <c r="B110" s="10" t="s">
        <v>264</v>
      </c>
      <c r="C110" s="10" t="s">
        <v>265</v>
      </c>
      <c r="D110" s="10" t="s">
        <v>95</v>
      </c>
      <c r="E110" s="10">
        <f>Таблица19101413[[#This Row],[Грунт]]+Таблица19101413[[#This Row],[Щебень]]+Таблица19101413[[#This Row],[Асфальт]]+Таблица19101413[[#This Row],[Бетон]]</f>
        <v>3.7</v>
      </c>
      <c r="F110" s="10">
        <v>3</v>
      </c>
      <c r="G110" s="11">
        <v>3.7</v>
      </c>
      <c r="H110" s="12"/>
      <c r="I110" s="13"/>
      <c r="J110" s="14"/>
      <c r="K110" s="15"/>
      <c r="L110" s="16">
        <v>1</v>
      </c>
      <c r="O110" s="16" t="b">
        <f>OR(Таблица19101413[[#This Row],[Щебень]]&gt;0,Таблица19101413[[#This Row],[Асфальт]]&gt;0,Таблица19101413[[#This Row],[Бетон]]&gt;0)</f>
        <v>0</v>
      </c>
      <c r="R110" s="16">
        <v>108</v>
      </c>
      <c r="V110" s="18"/>
      <c r="W110" s="18">
        <f>Таблица19101413[[#This Row],[Грунт]]+Таблица19101413[[#This Row],[Щебень]]+Таблица19101413[[#This Row],[Асфальт]]+Таблица19101413[[#This Row],[Бетон]]</f>
        <v>3.7</v>
      </c>
      <c r="X110" s="18"/>
      <c r="Y110" s="18"/>
      <c r="Z110" s="18"/>
      <c r="AA110" s="18"/>
      <c r="AH110" s="16">
        <v>3</v>
      </c>
    </row>
    <row r="111" spans="1:34" s="16" customFormat="1" x14ac:dyDescent="0.35">
      <c r="A111" s="10">
        <v>109</v>
      </c>
      <c r="B111" s="10" t="s">
        <v>266</v>
      </c>
      <c r="C111" s="10" t="s">
        <v>267</v>
      </c>
      <c r="D111" s="10" t="s">
        <v>95</v>
      </c>
      <c r="E111" s="10">
        <f>Таблица19101413[[#This Row],[Грунт]]+Таблица19101413[[#This Row],[Щебень]]+Таблица19101413[[#This Row],[Асфальт]]+Таблица19101413[[#This Row],[Бетон]]</f>
        <v>2.5</v>
      </c>
      <c r="F111" s="10">
        <v>3</v>
      </c>
      <c r="G111" s="11">
        <v>1</v>
      </c>
      <c r="H111" s="12"/>
      <c r="I111" s="13">
        <v>1.5</v>
      </c>
      <c r="J111" s="14"/>
      <c r="K111" s="15"/>
      <c r="L111" s="16">
        <v>1</v>
      </c>
      <c r="O111" s="16" t="b">
        <f>OR(Таблица19101413[[#This Row],[Щебень]]&gt;0,Таблица19101413[[#This Row],[Асфальт]]&gt;0,Таблица19101413[[#This Row],[Бетон]]&gt;0)</f>
        <v>1</v>
      </c>
      <c r="P111" s="16">
        <v>1</v>
      </c>
      <c r="R111" s="16">
        <v>109</v>
      </c>
      <c r="V111" s="18"/>
      <c r="W111" s="18">
        <f>Таблица19101413[[#This Row],[Грунт]]+Таблица19101413[[#This Row],[Щебень]]+Таблица19101413[[#This Row],[Асфальт]]+Таблица19101413[[#This Row],[Бетон]]</f>
        <v>2.5</v>
      </c>
      <c r="X111" s="18"/>
      <c r="Y111" s="18"/>
      <c r="Z111" s="18"/>
      <c r="AA111" s="18"/>
      <c r="AH111" s="16">
        <v>4</v>
      </c>
    </row>
    <row r="112" spans="1:34" s="16" customFormat="1" x14ac:dyDescent="0.35">
      <c r="A112" s="10">
        <v>110</v>
      </c>
      <c r="B112" s="10" t="s">
        <v>268</v>
      </c>
      <c r="C112" s="10" t="s">
        <v>269</v>
      </c>
      <c r="D112" s="10" t="s">
        <v>95</v>
      </c>
      <c r="E112" s="10">
        <f>Таблица19101413[[#This Row],[Грунт]]+Таблица19101413[[#This Row],[Щебень]]+Таблица19101413[[#This Row],[Асфальт]]+Таблица19101413[[#This Row],[Бетон]]</f>
        <v>1.3</v>
      </c>
      <c r="F112" s="10">
        <v>3</v>
      </c>
      <c r="G112" s="11">
        <v>1.3</v>
      </c>
      <c r="H112" s="12"/>
      <c r="I112" s="13"/>
      <c r="J112" s="14"/>
      <c r="K112" s="15"/>
      <c r="L112" s="16">
        <v>1</v>
      </c>
      <c r="O112" s="16" t="b">
        <f>OR(Таблица19101413[[#This Row],[Щебень]]&gt;0,Таблица19101413[[#This Row],[Асфальт]]&gt;0,Таблица19101413[[#This Row],[Бетон]]&gt;0)</f>
        <v>0</v>
      </c>
      <c r="R112" s="16">
        <v>110</v>
      </c>
      <c r="V112" s="18"/>
      <c r="W112" s="18">
        <f>Таблица19101413[[#This Row],[Грунт]]+Таблица19101413[[#This Row],[Щебень]]+Таблица19101413[[#This Row],[Асфальт]]+Таблица19101413[[#This Row],[Бетон]]</f>
        <v>1.3</v>
      </c>
      <c r="X112" s="18"/>
      <c r="Y112" s="18"/>
      <c r="Z112" s="18"/>
      <c r="AA112" s="18"/>
      <c r="AH112" s="16">
        <v>5</v>
      </c>
    </row>
    <row r="113" spans="1:34" s="16" customFormat="1" x14ac:dyDescent="0.35">
      <c r="A113" s="10">
        <v>111</v>
      </c>
      <c r="B113" s="10" t="s">
        <v>270</v>
      </c>
      <c r="C113" s="10" t="s">
        <v>271</v>
      </c>
      <c r="D113" s="10" t="s">
        <v>95</v>
      </c>
      <c r="E113" s="10">
        <f>Таблица19101413[[#This Row],[Грунт]]+Таблица19101413[[#This Row],[Щебень]]+Таблица19101413[[#This Row],[Асфальт]]+Таблица19101413[[#This Row],[Бетон]]</f>
        <v>3.5</v>
      </c>
      <c r="F113" s="10">
        <v>3</v>
      </c>
      <c r="G113" s="11">
        <v>2.8</v>
      </c>
      <c r="H113" s="12"/>
      <c r="I113" s="13">
        <v>0.7</v>
      </c>
      <c r="J113" s="14"/>
      <c r="K113" s="15"/>
      <c r="L113" s="16">
        <v>1</v>
      </c>
      <c r="O113" s="16" t="b">
        <f>OR(Таблица19101413[[#This Row],[Щебень]]&gt;0,Таблица19101413[[#This Row],[Асфальт]]&gt;0,Таблица19101413[[#This Row],[Бетон]]&gt;0)</f>
        <v>1</v>
      </c>
      <c r="P113" s="16">
        <v>1</v>
      </c>
      <c r="R113" s="16">
        <v>111</v>
      </c>
      <c r="V113" s="18"/>
      <c r="W113" s="18">
        <f>Таблица19101413[[#This Row],[Грунт]]+Таблица19101413[[#This Row],[Щебень]]+Таблица19101413[[#This Row],[Асфальт]]+Таблица19101413[[#This Row],[Бетон]]</f>
        <v>3.5</v>
      </c>
      <c r="X113" s="18"/>
      <c r="Y113" s="18"/>
      <c r="Z113" s="18"/>
      <c r="AA113" s="18"/>
      <c r="AH113" s="16">
        <v>6</v>
      </c>
    </row>
    <row r="114" spans="1:34" s="16" customFormat="1" x14ac:dyDescent="0.35">
      <c r="A114" s="10">
        <v>112</v>
      </c>
      <c r="B114" s="10" t="s">
        <v>272</v>
      </c>
      <c r="C114" s="10" t="s">
        <v>273</v>
      </c>
      <c r="D114" s="10" t="s">
        <v>95</v>
      </c>
      <c r="E114" s="10">
        <f>Таблица19101413[[#This Row],[Грунт]]+Таблица19101413[[#This Row],[Щебень]]+Таблица19101413[[#This Row],[Асфальт]]+Таблица19101413[[#This Row],[Бетон]]</f>
        <v>1.956</v>
      </c>
      <c r="F114" s="10">
        <v>3</v>
      </c>
      <c r="G114" s="11">
        <v>1.956</v>
      </c>
      <c r="H114" s="12"/>
      <c r="I114" s="13"/>
      <c r="J114" s="14"/>
      <c r="K114" s="15"/>
      <c r="L114" s="16" t="s">
        <v>43</v>
      </c>
      <c r="O114" s="16" t="b">
        <f>OR(Таблица19101413[[#This Row],[Щебень]]&gt;0,Таблица19101413[[#This Row],[Асфальт]]&gt;0,Таблица19101413[[#This Row],[Бетон]]&gt;0)</f>
        <v>0</v>
      </c>
      <c r="R114" s="16">
        <v>112</v>
      </c>
      <c r="V114" s="18"/>
      <c r="W114" s="18">
        <f>Таблица19101413[[#This Row],[Грунт]]+Таблица19101413[[#This Row],[Щебень]]+Таблица19101413[[#This Row],[Асфальт]]+Таблица19101413[[#This Row],[Бетон]]</f>
        <v>1.956</v>
      </c>
      <c r="X114" s="18"/>
      <c r="Y114" s="18"/>
      <c r="Z114" s="18"/>
      <c r="AA114" s="18"/>
      <c r="AH114" s="16">
        <v>7</v>
      </c>
    </row>
    <row r="115" spans="1:34" s="16" customFormat="1" x14ac:dyDescent="0.35">
      <c r="A115" s="10">
        <v>113</v>
      </c>
      <c r="B115" s="10" t="s">
        <v>274</v>
      </c>
      <c r="C115" s="10" t="s">
        <v>275</v>
      </c>
      <c r="D115" s="10" t="s">
        <v>95</v>
      </c>
      <c r="E115" s="10">
        <f>Таблица19101413[[#This Row],[Грунт]]+Таблица19101413[[#This Row],[Щебень]]+Таблица19101413[[#This Row],[Асфальт]]+Таблица19101413[[#This Row],[Бетон]]</f>
        <v>0.7</v>
      </c>
      <c r="F115" s="10">
        <v>3</v>
      </c>
      <c r="G115" s="11">
        <v>0.7</v>
      </c>
      <c r="H115" s="12"/>
      <c r="I115" s="13"/>
      <c r="J115" s="14"/>
      <c r="K115" s="15"/>
      <c r="L115" s="16">
        <v>1</v>
      </c>
      <c r="O115" s="16" t="b">
        <f>OR(Таблица19101413[[#This Row],[Щебень]]&gt;0,Таблица19101413[[#This Row],[Асфальт]]&gt;0,Таблица19101413[[#This Row],[Бетон]]&gt;0)</f>
        <v>0</v>
      </c>
      <c r="R115" s="16">
        <v>113</v>
      </c>
      <c r="V115" s="18"/>
      <c r="W115" s="18">
        <f>Таблица19101413[[#This Row],[Грунт]]+Таблица19101413[[#This Row],[Щебень]]+Таблица19101413[[#This Row],[Асфальт]]+Таблица19101413[[#This Row],[Бетон]]</f>
        <v>0.7</v>
      </c>
      <c r="X115" s="18"/>
      <c r="Y115" s="18"/>
      <c r="Z115" s="18"/>
      <c r="AA115" s="18"/>
      <c r="AH115" s="16">
        <v>8</v>
      </c>
    </row>
    <row r="116" spans="1:34" s="16" customFormat="1" x14ac:dyDescent="0.35">
      <c r="A116" s="10">
        <v>114</v>
      </c>
      <c r="B116" s="10" t="s">
        <v>276</v>
      </c>
      <c r="C116" s="10" t="s">
        <v>277</v>
      </c>
      <c r="D116" s="10" t="s">
        <v>95</v>
      </c>
      <c r="E116" s="10">
        <f>Таблица19101413[[#This Row],[Грунт]]+Таблица19101413[[#This Row],[Щебень]]+Таблица19101413[[#This Row],[Асфальт]]+Таблица19101413[[#This Row],[Бетон]]</f>
        <v>1.2869999999999999</v>
      </c>
      <c r="F116" s="10">
        <v>3</v>
      </c>
      <c r="G116" s="11">
        <v>1.2869999999999999</v>
      </c>
      <c r="H116" s="12"/>
      <c r="I116" s="13"/>
      <c r="J116" s="14"/>
      <c r="K116" s="15"/>
      <c r="L116" s="16" t="s">
        <v>43</v>
      </c>
      <c r="O116" s="16" t="b">
        <f>OR(Таблица19101413[[#This Row],[Щебень]]&gt;0,Таблица19101413[[#This Row],[Асфальт]]&gt;0,Таблица19101413[[#This Row],[Бетон]]&gt;0)</f>
        <v>0</v>
      </c>
      <c r="R116" s="16">
        <v>114</v>
      </c>
      <c r="V116" s="18"/>
      <c r="W116" s="18">
        <f>Таблица19101413[[#This Row],[Грунт]]+Таблица19101413[[#This Row],[Щебень]]+Таблица19101413[[#This Row],[Асфальт]]+Таблица19101413[[#This Row],[Бетон]]</f>
        <v>1.2869999999999999</v>
      </c>
      <c r="X116" s="18"/>
      <c r="Y116" s="18"/>
      <c r="Z116" s="18"/>
      <c r="AA116" s="18"/>
      <c r="AH116" s="16">
        <v>9</v>
      </c>
    </row>
    <row r="117" spans="1:34" s="16" customFormat="1" x14ac:dyDescent="0.35">
      <c r="A117" s="10">
        <v>115</v>
      </c>
      <c r="B117" s="10" t="s">
        <v>278</v>
      </c>
      <c r="C117" s="10" t="s">
        <v>279</v>
      </c>
      <c r="D117" s="10" t="s">
        <v>95</v>
      </c>
      <c r="E117" s="10">
        <f>Таблица19101413[[#This Row],[Грунт]]+Таблица19101413[[#This Row],[Щебень]]+Таблица19101413[[#This Row],[Асфальт]]+Таблица19101413[[#This Row],[Бетон]]</f>
        <v>1</v>
      </c>
      <c r="F117" s="10">
        <v>3</v>
      </c>
      <c r="G117" s="11">
        <v>1</v>
      </c>
      <c r="H117" s="12"/>
      <c r="I117" s="13"/>
      <c r="J117" s="14"/>
      <c r="K117" s="15"/>
      <c r="L117" s="16">
        <v>1</v>
      </c>
      <c r="O117" s="16" t="b">
        <f>OR(Таблица19101413[[#This Row],[Щебень]]&gt;0,Таблица19101413[[#This Row],[Асфальт]]&gt;0,Таблица19101413[[#This Row],[Бетон]]&gt;0)</f>
        <v>0</v>
      </c>
      <c r="R117" s="16">
        <v>115</v>
      </c>
      <c r="V117" s="18"/>
      <c r="W117" s="18">
        <f>Таблица19101413[[#This Row],[Грунт]]+Таблица19101413[[#This Row],[Щебень]]+Таблица19101413[[#This Row],[Асфальт]]+Таблица19101413[[#This Row],[Бетон]]</f>
        <v>1</v>
      </c>
      <c r="X117" s="18"/>
      <c r="Y117" s="18"/>
      <c r="Z117" s="18"/>
      <c r="AA117" s="18"/>
      <c r="AH117" s="16">
        <v>10</v>
      </c>
    </row>
    <row r="118" spans="1:34" s="16" customFormat="1" x14ac:dyDescent="0.35">
      <c r="A118" s="10">
        <v>116</v>
      </c>
      <c r="B118" s="10" t="s">
        <v>280</v>
      </c>
      <c r="C118" s="10" t="s">
        <v>281</v>
      </c>
      <c r="D118" s="10" t="s">
        <v>40</v>
      </c>
      <c r="E118" s="10">
        <f>Таблица19101413[[#This Row],[Грунт]]+Таблица19101413[[#This Row],[Щебень]]+Таблица19101413[[#This Row],[Асфальт]]+Таблица19101413[[#This Row],[Бетон]]</f>
        <v>5.3410000000000002</v>
      </c>
      <c r="F118" s="10">
        <v>3</v>
      </c>
      <c r="G118" s="11">
        <v>2.9870000000000001</v>
      </c>
      <c r="H118" s="12">
        <v>0.34100000000000003</v>
      </c>
      <c r="I118" s="13">
        <v>2.0129999999999999</v>
      </c>
      <c r="J118" s="14">
        <v>0</v>
      </c>
      <c r="K118" s="15"/>
      <c r="L118" s="16" t="s">
        <v>43</v>
      </c>
      <c r="O118" s="16" t="b">
        <f>OR(Таблица19101413[[#This Row],[Щебень]]&gt;0,Таблица19101413[[#This Row],[Асфальт]]&gt;0,Таблица19101413[[#This Row],[Бетон]]&gt;0)</f>
        <v>1</v>
      </c>
      <c r="P118" s="16">
        <v>1</v>
      </c>
      <c r="R118" s="16">
        <v>116</v>
      </c>
      <c r="V118" s="18"/>
      <c r="W118" s="18">
        <f>Таблица19101413[[#This Row],[Грунт]]+Таблица19101413[[#This Row],[Щебень]]+Таблица19101413[[#This Row],[Асфальт]]+Таблица19101413[[#This Row],[Бетон]]</f>
        <v>5.3410000000000002</v>
      </c>
      <c r="X118" s="18"/>
      <c r="Y118" s="18"/>
      <c r="Z118" s="18"/>
      <c r="AA118" s="18"/>
      <c r="AH118" s="16">
        <v>11</v>
      </c>
    </row>
    <row r="119" spans="1:34" s="16" customFormat="1" x14ac:dyDescent="0.35">
      <c r="A119" s="10">
        <v>117</v>
      </c>
      <c r="B119" s="10" t="s">
        <v>282</v>
      </c>
      <c r="C119" s="10" t="s">
        <v>283</v>
      </c>
      <c r="D119" s="10" t="s">
        <v>40</v>
      </c>
      <c r="E119" s="10">
        <f>Таблица19101413[[#This Row],[Грунт]]+Таблица19101413[[#This Row],[Щебень]]+Таблица19101413[[#This Row],[Асфальт]]+Таблица19101413[[#This Row],[Бетон]]</f>
        <v>1</v>
      </c>
      <c r="F119" s="10">
        <v>3</v>
      </c>
      <c r="G119" s="11">
        <v>1</v>
      </c>
      <c r="H119" s="12"/>
      <c r="I119" s="13"/>
      <c r="J119" s="14"/>
      <c r="K119" s="15"/>
      <c r="L119" s="16">
        <v>1</v>
      </c>
      <c r="O119" s="16" t="b">
        <f>OR(Таблица19101413[[#This Row],[Щебень]]&gt;0,Таблица19101413[[#This Row],[Асфальт]]&gt;0,Таблица19101413[[#This Row],[Бетон]]&gt;0)</f>
        <v>0</v>
      </c>
      <c r="R119" s="16">
        <v>117</v>
      </c>
      <c r="V119" s="18"/>
      <c r="W119" s="18">
        <f>Таблица19101413[[#This Row],[Грунт]]+Таблица19101413[[#This Row],[Щебень]]+Таблица19101413[[#This Row],[Асфальт]]+Таблица19101413[[#This Row],[Бетон]]</f>
        <v>1</v>
      </c>
      <c r="X119" s="18"/>
      <c r="Y119" s="18"/>
      <c r="Z119" s="18"/>
      <c r="AA119" s="18"/>
      <c r="AH119" s="16">
        <v>12</v>
      </c>
    </row>
    <row r="120" spans="1:34" s="16" customFormat="1" x14ac:dyDescent="0.35">
      <c r="A120" s="10">
        <v>118</v>
      </c>
      <c r="B120" s="10" t="s">
        <v>284</v>
      </c>
      <c r="C120" s="10" t="s">
        <v>285</v>
      </c>
      <c r="D120" s="10" t="s">
        <v>40</v>
      </c>
      <c r="E120" s="10">
        <f>Таблица19101413[[#This Row],[Грунт]]+Таблица19101413[[#This Row],[Щебень]]+Таблица19101413[[#This Row],[Асфальт]]+Таблица19101413[[#This Row],[Бетон]]</f>
        <v>1.1000000000000001</v>
      </c>
      <c r="F120" s="10">
        <v>3</v>
      </c>
      <c r="G120" s="11">
        <v>1.1000000000000001</v>
      </c>
      <c r="H120" s="12"/>
      <c r="I120" s="13"/>
      <c r="J120" s="14"/>
      <c r="K120" s="15"/>
      <c r="L120" s="16">
        <v>1</v>
      </c>
      <c r="O120" s="16" t="b">
        <f>OR(Таблица19101413[[#This Row],[Щебень]]&gt;0,Таблица19101413[[#This Row],[Асфальт]]&gt;0,Таблица19101413[[#This Row],[Бетон]]&gt;0)</f>
        <v>0</v>
      </c>
      <c r="R120" s="16">
        <v>118</v>
      </c>
      <c r="V120" s="18"/>
      <c r="W120" s="18">
        <f>Таблица19101413[[#This Row],[Грунт]]+Таблица19101413[[#This Row],[Щебень]]+Таблица19101413[[#This Row],[Асфальт]]+Таблица19101413[[#This Row],[Бетон]]</f>
        <v>1.1000000000000001</v>
      </c>
      <c r="X120" s="18"/>
      <c r="Y120" s="18"/>
      <c r="Z120" s="18"/>
      <c r="AA120" s="18"/>
      <c r="AH120" s="16">
        <v>13</v>
      </c>
    </row>
    <row r="121" spans="1:34" s="16" customFormat="1" x14ac:dyDescent="0.35">
      <c r="A121" s="10">
        <v>119</v>
      </c>
      <c r="B121" s="10" t="s">
        <v>286</v>
      </c>
      <c r="C121" s="10" t="s">
        <v>287</v>
      </c>
      <c r="D121" s="10" t="s">
        <v>40</v>
      </c>
      <c r="E121" s="25">
        <v>0.45</v>
      </c>
      <c r="F121" s="25">
        <v>3</v>
      </c>
      <c r="G121" s="11">
        <v>0.45</v>
      </c>
      <c r="H121" s="12"/>
      <c r="I121" s="13"/>
      <c r="J121" s="14"/>
      <c r="K121" s="15"/>
      <c r="L121" s="16">
        <v>1</v>
      </c>
      <c r="M121" s="18"/>
      <c r="N121" s="18"/>
      <c r="O121" s="33" t="b">
        <f>OR(Таблица19101413[[#This Row],[Щебень]]&gt;0,Таблица19101413[[#This Row],[Асфальт]]&gt;0,Таблица19101413[[#This Row],[Бетон]]&gt;0)</f>
        <v>0</v>
      </c>
      <c r="P121" s="18"/>
      <c r="Q121" s="18"/>
      <c r="R121" s="18"/>
      <c r="S121" s="18"/>
      <c r="T121" s="18"/>
      <c r="U121" s="18"/>
      <c r="V121" s="18"/>
      <c r="W121" s="18">
        <f>Таблица19101413[[#This Row],[Грунт]]+Таблица19101413[[#This Row],[Щебень]]+Таблица19101413[[#This Row],[Асфальт]]+Таблица19101413[[#This Row],[Бетон]]</f>
        <v>0.45</v>
      </c>
      <c r="X121" s="18"/>
      <c r="Y121" s="18"/>
      <c r="Z121" s="18"/>
      <c r="AA121" s="18"/>
      <c r="AH121" s="16">
        <v>14</v>
      </c>
    </row>
    <row r="122" spans="1:34" s="16" customFormat="1" x14ac:dyDescent="0.35">
      <c r="A122" s="10">
        <v>120</v>
      </c>
      <c r="B122" s="10" t="s">
        <v>288</v>
      </c>
      <c r="C122" s="10" t="s">
        <v>289</v>
      </c>
      <c r="D122" s="10" t="s">
        <v>136</v>
      </c>
      <c r="E122" s="10">
        <f>Таблица19101413[[#This Row],[Грунт]]+Таблица19101413[[#This Row],[Щебень]]+Таблица19101413[[#This Row],[Асфальт]]+Таблица19101413[[#This Row],[Бетон]]</f>
        <v>1.5</v>
      </c>
      <c r="F122" s="10">
        <v>3</v>
      </c>
      <c r="G122" s="11">
        <v>1</v>
      </c>
      <c r="H122" s="12">
        <v>0.5</v>
      </c>
      <c r="I122" s="13"/>
      <c r="J122" s="14"/>
      <c r="K122" s="15"/>
      <c r="L122" s="16">
        <v>1</v>
      </c>
      <c r="O122" s="16" t="b">
        <f>OR(Таблица19101413[[#This Row],[Щебень]]&gt;0,Таблица19101413[[#This Row],[Асфальт]]&gt;0,Таблица19101413[[#This Row],[Бетон]]&gt;0)</f>
        <v>1</v>
      </c>
      <c r="P122" s="16">
        <v>1</v>
      </c>
      <c r="R122" s="16">
        <v>119</v>
      </c>
      <c r="V122" s="18"/>
      <c r="W122" s="18">
        <f>Таблица19101413[[#This Row],[Грунт]]+Таблица19101413[[#This Row],[Щебень]]+Таблица19101413[[#This Row],[Асфальт]]+Таблица19101413[[#This Row],[Бетон]]</f>
        <v>1.5</v>
      </c>
      <c r="X122" s="18"/>
      <c r="Y122" s="18"/>
      <c r="Z122" s="18"/>
      <c r="AA122" s="18"/>
      <c r="AH122" s="16">
        <v>15</v>
      </c>
    </row>
    <row r="123" spans="1:34" s="16" customFormat="1" x14ac:dyDescent="0.35">
      <c r="A123" s="10">
        <v>121</v>
      </c>
      <c r="B123" s="10" t="s">
        <v>290</v>
      </c>
      <c r="C123" s="10" t="s">
        <v>291</v>
      </c>
      <c r="D123" s="10" t="s">
        <v>136</v>
      </c>
      <c r="E123" s="10">
        <f>Таблица19101413[[#This Row],[Грунт]]+Таблица19101413[[#This Row],[Щебень]]+Таблица19101413[[#This Row],[Асфальт]]+Таблица19101413[[#This Row],[Бетон]]</f>
        <v>3.2399999999999998</v>
      </c>
      <c r="F123" s="10">
        <v>3</v>
      </c>
      <c r="G123" s="11">
        <v>0.154</v>
      </c>
      <c r="H123" s="34"/>
      <c r="I123" s="35">
        <v>3.0859999999999999</v>
      </c>
      <c r="J123" s="14"/>
      <c r="K123" s="15"/>
      <c r="L123" s="16" t="s">
        <v>31</v>
      </c>
      <c r="O123" s="16" t="b">
        <f>OR(Таблица19101413[[#This Row],[Щебень]]&gt;0,Таблица19101413[[#This Row],[Асфальт]]&gt;0,Таблица19101413[[#This Row],[Бетон]]&gt;0)</f>
        <v>1</v>
      </c>
      <c r="P123" s="16">
        <v>1</v>
      </c>
      <c r="R123" s="16">
        <v>120</v>
      </c>
      <c r="V123" s="18"/>
      <c r="W123" s="18">
        <f>Таблица19101413[[#This Row],[Грунт]]+Таблица19101413[[#This Row],[Щебень]]+Таблица19101413[[#This Row],[Асфальт]]+Таблица19101413[[#This Row],[Бетон]]</f>
        <v>3.2399999999999998</v>
      </c>
      <c r="X123" s="18"/>
      <c r="Y123" s="18"/>
      <c r="Z123" s="18"/>
      <c r="AA123" s="18"/>
      <c r="AH123" s="16">
        <v>16</v>
      </c>
    </row>
    <row r="124" spans="1:34" s="16" customFormat="1" x14ac:dyDescent="0.35">
      <c r="A124" s="10">
        <v>122</v>
      </c>
      <c r="B124" s="10" t="s">
        <v>292</v>
      </c>
      <c r="C124" s="10" t="s">
        <v>293</v>
      </c>
      <c r="D124" s="10" t="s">
        <v>136</v>
      </c>
      <c r="E124" s="10">
        <f>Таблица19101413[[#This Row],[Грунт]]+Таблица19101413[[#This Row],[Щебень]]+Таблица19101413[[#This Row],[Асфальт]]+Таблица19101413[[#This Row],[Бетон]]</f>
        <v>0.5</v>
      </c>
      <c r="F124" s="10">
        <v>3</v>
      </c>
      <c r="G124" s="11">
        <v>0.5</v>
      </c>
      <c r="H124" s="12"/>
      <c r="I124" s="13"/>
      <c r="J124" s="14"/>
      <c r="K124" s="15"/>
      <c r="L124" s="16">
        <v>1</v>
      </c>
      <c r="O124" s="16" t="b">
        <f>OR(Таблица19101413[[#This Row],[Щебень]]&gt;0,Таблица19101413[[#This Row],[Асфальт]]&gt;0,Таблица19101413[[#This Row],[Бетон]]&gt;0)</f>
        <v>0</v>
      </c>
      <c r="R124" s="16">
        <v>121</v>
      </c>
      <c r="V124" s="18"/>
      <c r="W124" s="18">
        <f>Таблица19101413[[#This Row],[Грунт]]+Таблица19101413[[#This Row],[Щебень]]+Таблица19101413[[#This Row],[Асфальт]]+Таблица19101413[[#This Row],[Бетон]]</f>
        <v>0.5</v>
      </c>
      <c r="X124" s="18"/>
      <c r="Y124" s="18"/>
      <c r="Z124" s="18"/>
      <c r="AA124" s="18"/>
      <c r="AH124" s="16">
        <v>17</v>
      </c>
    </row>
    <row r="125" spans="1:34" s="16" customFormat="1" x14ac:dyDescent="0.35">
      <c r="A125" s="10">
        <v>123</v>
      </c>
      <c r="B125" s="10" t="s">
        <v>294</v>
      </c>
      <c r="C125" s="10" t="s">
        <v>295</v>
      </c>
      <c r="D125" s="10" t="s">
        <v>136</v>
      </c>
      <c r="E125" s="10">
        <f>Таблица19101413[[#This Row],[Грунт]]+Таблица19101413[[#This Row],[Щебень]]+Таблица19101413[[#This Row],[Асфальт]]+Таблица19101413[[#This Row],[Бетон]]</f>
        <v>1</v>
      </c>
      <c r="F125" s="10">
        <v>3</v>
      </c>
      <c r="G125" s="11">
        <v>1</v>
      </c>
      <c r="H125" s="12"/>
      <c r="I125" s="13"/>
      <c r="J125" s="14"/>
      <c r="K125" s="15"/>
      <c r="L125" s="16">
        <v>1</v>
      </c>
      <c r="O125" s="16" t="b">
        <f>OR(Таблица19101413[[#This Row],[Щебень]]&gt;0,Таблица19101413[[#This Row],[Асфальт]]&gt;0,Таблица19101413[[#This Row],[Бетон]]&gt;0)</f>
        <v>0</v>
      </c>
      <c r="R125" s="16">
        <v>122</v>
      </c>
      <c r="V125" s="18"/>
      <c r="W125" s="18">
        <f>Таблица19101413[[#This Row],[Грунт]]+Таблица19101413[[#This Row],[Щебень]]+Таблица19101413[[#This Row],[Асфальт]]+Таблица19101413[[#This Row],[Бетон]]</f>
        <v>1</v>
      </c>
      <c r="X125" s="18"/>
      <c r="Y125" s="18"/>
      <c r="Z125" s="18"/>
      <c r="AA125" s="18"/>
      <c r="AH125" s="16">
        <v>18</v>
      </c>
    </row>
    <row r="126" spans="1:34" s="16" customFormat="1" x14ac:dyDescent="0.35">
      <c r="A126" s="10">
        <v>124</v>
      </c>
      <c r="B126" s="10" t="s">
        <v>296</v>
      </c>
      <c r="C126" s="10" t="s">
        <v>297</v>
      </c>
      <c r="D126" s="10" t="s">
        <v>136</v>
      </c>
      <c r="E126" s="10">
        <f>Таблица19101413[[#This Row],[Грунт]]+Таблица19101413[[#This Row],[Щебень]]+Таблица19101413[[#This Row],[Асфальт]]+Таблица19101413[[#This Row],[Бетон]]</f>
        <v>1</v>
      </c>
      <c r="F126" s="10">
        <v>3</v>
      </c>
      <c r="G126" s="11">
        <v>1</v>
      </c>
      <c r="H126" s="12"/>
      <c r="I126" s="13"/>
      <c r="J126" s="14"/>
      <c r="K126" s="15"/>
      <c r="L126" s="16">
        <v>1</v>
      </c>
      <c r="O126" s="16" t="b">
        <f>OR(Таблица19101413[[#This Row],[Щебень]]&gt;0,Таблица19101413[[#This Row],[Асфальт]]&gt;0,Таблица19101413[[#This Row],[Бетон]]&gt;0)</f>
        <v>0</v>
      </c>
      <c r="R126" s="16">
        <v>123</v>
      </c>
      <c r="V126" s="18"/>
      <c r="W126" s="18">
        <f>Таблица19101413[[#This Row],[Грунт]]+Таблица19101413[[#This Row],[Щебень]]+Таблица19101413[[#This Row],[Асфальт]]+Таблица19101413[[#This Row],[Бетон]]</f>
        <v>1</v>
      </c>
      <c r="X126" s="18"/>
      <c r="Y126" s="18"/>
      <c r="Z126" s="18"/>
      <c r="AA126" s="18"/>
      <c r="AH126" s="16">
        <v>19</v>
      </c>
    </row>
    <row r="127" spans="1:34" s="16" customFormat="1" x14ac:dyDescent="0.35">
      <c r="A127" s="10">
        <v>125</v>
      </c>
      <c r="B127" s="10" t="s">
        <v>298</v>
      </c>
      <c r="C127" s="10" t="s">
        <v>299</v>
      </c>
      <c r="D127" s="10" t="s">
        <v>136</v>
      </c>
      <c r="E127" s="10">
        <f>Таблица19101413[[#This Row],[Грунт]]+Таблица19101413[[#This Row],[Щебень]]+Таблица19101413[[#This Row],[Асфальт]]+Таблица19101413[[#This Row],[Бетон]]</f>
        <v>0.8</v>
      </c>
      <c r="F127" s="10">
        <v>3</v>
      </c>
      <c r="G127" s="11">
        <v>0.8</v>
      </c>
      <c r="H127" s="12"/>
      <c r="I127" s="13"/>
      <c r="J127" s="14"/>
      <c r="K127" s="15"/>
      <c r="L127" s="16">
        <v>1</v>
      </c>
      <c r="O127" s="16" t="b">
        <f>OR(Таблица19101413[[#This Row],[Щебень]]&gt;0,Таблица19101413[[#This Row],[Асфальт]]&gt;0,Таблица19101413[[#This Row],[Бетон]]&gt;0)</f>
        <v>0</v>
      </c>
      <c r="R127" s="16">
        <v>124</v>
      </c>
      <c r="V127" s="18"/>
      <c r="W127" s="18">
        <f>Таблица19101413[[#This Row],[Грунт]]+Таблица19101413[[#This Row],[Щебень]]+Таблица19101413[[#This Row],[Асфальт]]+Таблица19101413[[#This Row],[Бетон]]</f>
        <v>0.8</v>
      </c>
      <c r="X127" s="18"/>
      <c r="Y127" s="18"/>
      <c r="Z127" s="18"/>
      <c r="AA127" s="18"/>
      <c r="AH127" s="16">
        <v>20</v>
      </c>
    </row>
    <row r="128" spans="1:34" s="16" customFormat="1" x14ac:dyDescent="0.35">
      <c r="A128" s="10">
        <v>126</v>
      </c>
      <c r="B128" s="10" t="s">
        <v>300</v>
      </c>
      <c r="C128" s="10" t="s">
        <v>301</v>
      </c>
      <c r="D128" s="10" t="s">
        <v>136</v>
      </c>
      <c r="E128" s="10">
        <f>Таблица19101413[[#This Row],[Грунт]]+Таблица19101413[[#This Row],[Щебень]]+Таблица19101413[[#This Row],[Асфальт]]+Таблица19101413[[#This Row],[Бетон]]</f>
        <v>1</v>
      </c>
      <c r="F128" s="10">
        <v>3</v>
      </c>
      <c r="G128" s="11">
        <v>0.2</v>
      </c>
      <c r="H128" s="12">
        <v>0.8</v>
      </c>
      <c r="I128" s="13"/>
      <c r="J128" s="14"/>
      <c r="K128" s="15"/>
      <c r="L128" s="16">
        <v>1</v>
      </c>
      <c r="O128" s="16" t="b">
        <f>OR(Таблица19101413[[#This Row],[Щебень]]&gt;0,Таблица19101413[[#This Row],[Асфальт]]&gt;0,Таблица19101413[[#This Row],[Бетон]]&gt;0)</f>
        <v>1</v>
      </c>
      <c r="P128" s="16">
        <v>1</v>
      </c>
      <c r="R128" s="16">
        <v>125</v>
      </c>
      <c r="V128" s="18"/>
      <c r="W128" s="18">
        <f>Таблица19101413[[#This Row],[Грунт]]+Таблица19101413[[#This Row],[Щебень]]+Таблица19101413[[#This Row],[Асфальт]]+Таблица19101413[[#This Row],[Бетон]]</f>
        <v>1</v>
      </c>
      <c r="X128" s="18"/>
      <c r="Y128" s="18"/>
      <c r="Z128" s="18"/>
      <c r="AA128" s="18"/>
      <c r="AH128" s="16">
        <v>21</v>
      </c>
    </row>
    <row r="129" spans="1:34" s="16" customFormat="1" x14ac:dyDescent="0.35">
      <c r="A129" s="10">
        <v>127</v>
      </c>
      <c r="B129" s="10" t="s">
        <v>302</v>
      </c>
      <c r="C129" s="10" t="s">
        <v>303</v>
      </c>
      <c r="D129" s="10" t="s">
        <v>136</v>
      </c>
      <c r="E129" s="10">
        <f>Таблица19101413[[#This Row],[Грунт]]+Таблица19101413[[#This Row],[Щебень]]+Таблица19101413[[#This Row],[Асфальт]]+Таблица19101413[[#This Row],[Бетон]]</f>
        <v>1.5</v>
      </c>
      <c r="F129" s="10">
        <v>3</v>
      </c>
      <c r="G129" s="11">
        <v>1</v>
      </c>
      <c r="H129" s="12"/>
      <c r="I129" s="13">
        <v>0.5</v>
      </c>
      <c r="J129" s="14"/>
      <c r="K129" s="15"/>
      <c r="L129" s="16">
        <v>1</v>
      </c>
      <c r="O129" s="16" t="b">
        <f>OR(Таблица19101413[[#This Row],[Щебень]]&gt;0,Таблица19101413[[#This Row],[Асфальт]]&gt;0,Таблица19101413[[#This Row],[Бетон]]&gt;0)</f>
        <v>1</v>
      </c>
      <c r="P129" s="16">
        <v>1</v>
      </c>
      <c r="R129" s="16">
        <v>126</v>
      </c>
      <c r="V129" s="18"/>
      <c r="W129" s="18">
        <f>Таблица19101413[[#This Row],[Грунт]]+Таблица19101413[[#This Row],[Щебень]]+Таблица19101413[[#This Row],[Асфальт]]+Таблица19101413[[#This Row],[Бетон]]</f>
        <v>1.5</v>
      </c>
      <c r="X129" s="18"/>
      <c r="Y129" s="18"/>
      <c r="Z129" s="18"/>
      <c r="AA129" s="18"/>
      <c r="AH129" s="16">
        <v>22</v>
      </c>
    </row>
    <row r="130" spans="1:34" s="16" customFormat="1" x14ac:dyDescent="0.35">
      <c r="A130" s="10">
        <v>128</v>
      </c>
      <c r="B130" s="10" t="s">
        <v>304</v>
      </c>
      <c r="C130" s="10" t="s">
        <v>305</v>
      </c>
      <c r="D130" s="10" t="s">
        <v>136</v>
      </c>
      <c r="E130" s="10">
        <f>Таблица19101413[[#This Row],[Грунт]]+Таблица19101413[[#This Row],[Щебень]]+Таблица19101413[[#This Row],[Асфальт]]+Таблица19101413[[#This Row],[Бетон]]</f>
        <v>0.8</v>
      </c>
      <c r="F130" s="10">
        <v>3</v>
      </c>
      <c r="G130" s="11">
        <v>0.8</v>
      </c>
      <c r="H130" s="12"/>
      <c r="I130" s="13"/>
      <c r="J130" s="14"/>
      <c r="K130" s="15"/>
      <c r="L130" s="16">
        <v>1</v>
      </c>
      <c r="O130" s="16" t="b">
        <f>OR(Таблица19101413[[#This Row],[Щебень]]&gt;0,Таблица19101413[[#This Row],[Асфальт]]&gt;0,Таблица19101413[[#This Row],[Бетон]]&gt;0)</f>
        <v>0</v>
      </c>
      <c r="R130" s="16">
        <v>127</v>
      </c>
      <c r="V130" s="18"/>
      <c r="W130" s="18">
        <f>Таблица19101413[[#This Row],[Грунт]]+Таблица19101413[[#This Row],[Щебень]]+Таблица19101413[[#This Row],[Асфальт]]+Таблица19101413[[#This Row],[Бетон]]</f>
        <v>0.8</v>
      </c>
      <c r="X130" s="18"/>
      <c r="Y130" s="18"/>
      <c r="Z130" s="18"/>
      <c r="AA130" s="18"/>
      <c r="AH130" s="16">
        <v>23</v>
      </c>
    </row>
    <row r="131" spans="1:34" s="16" customFormat="1" x14ac:dyDescent="0.35">
      <c r="A131" s="10">
        <v>129</v>
      </c>
      <c r="B131" s="10" t="s">
        <v>306</v>
      </c>
      <c r="C131" s="10" t="s">
        <v>307</v>
      </c>
      <c r="D131" s="10" t="s">
        <v>136</v>
      </c>
      <c r="E131" s="10">
        <f>Таблица19101413[[#This Row],[Грунт]]+Таблица19101413[[#This Row],[Щебень]]+Таблица19101413[[#This Row],[Асфальт]]+Таблица19101413[[#This Row],[Бетон]]</f>
        <v>1</v>
      </c>
      <c r="F131" s="10">
        <v>3</v>
      </c>
      <c r="G131" s="11">
        <v>0.7</v>
      </c>
      <c r="H131" s="12">
        <v>0.3</v>
      </c>
      <c r="I131" s="13"/>
      <c r="J131" s="14"/>
      <c r="K131" s="15"/>
      <c r="L131" s="16">
        <v>1</v>
      </c>
      <c r="O131" s="16" t="b">
        <f>OR(Таблица19101413[[#This Row],[Щебень]]&gt;0,Таблица19101413[[#This Row],[Асфальт]]&gt;0,Таблица19101413[[#This Row],[Бетон]]&gt;0)</f>
        <v>1</v>
      </c>
      <c r="P131" s="16">
        <v>1</v>
      </c>
      <c r="R131" s="16">
        <v>128</v>
      </c>
      <c r="V131" s="18"/>
      <c r="W131" s="18">
        <f>Таблица19101413[[#This Row],[Грунт]]+Таблица19101413[[#This Row],[Щебень]]+Таблица19101413[[#This Row],[Асфальт]]+Таблица19101413[[#This Row],[Бетон]]</f>
        <v>1</v>
      </c>
      <c r="X131" s="18"/>
      <c r="Y131" s="18"/>
      <c r="Z131" s="18"/>
      <c r="AA131" s="18"/>
      <c r="AH131" s="16">
        <v>24</v>
      </c>
    </row>
    <row r="132" spans="1:34" s="16" customFormat="1" x14ac:dyDescent="0.35">
      <c r="A132" s="10">
        <v>130</v>
      </c>
      <c r="B132" s="10" t="s">
        <v>308</v>
      </c>
      <c r="C132" s="10" t="s">
        <v>309</v>
      </c>
      <c r="D132" s="10" t="s">
        <v>136</v>
      </c>
      <c r="E132" s="10">
        <f>Таблица19101413[[#This Row],[Грунт]]+Таблица19101413[[#This Row],[Щебень]]+Таблица19101413[[#This Row],[Асфальт]]+Таблица19101413[[#This Row],[Бетон]]</f>
        <v>0.8</v>
      </c>
      <c r="F132" s="10">
        <v>3</v>
      </c>
      <c r="G132" s="11">
        <v>0.8</v>
      </c>
      <c r="H132" s="12"/>
      <c r="I132" s="13"/>
      <c r="J132" s="14"/>
      <c r="K132" s="15"/>
      <c r="L132" s="16">
        <v>1</v>
      </c>
      <c r="O132" s="16" t="b">
        <f>OR(Таблица19101413[[#This Row],[Щебень]]&gt;0,Таблица19101413[[#This Row],[Асфальт]]&gt;0,Таблица19101413[[#This Row],[Бетон]]&gt;0)</f>
        <v>0</v>
      </c>
      <c r="R132" s="16">
        <v>129</v>
      </c>
      <c r="V132" s="18"/>
      <c r="W132" s="18">
        <f>Таблица19101413[[#This Row],[Грунт]]+Таблица19101413[[#This Row],[Щебень]]+Таблица19101413[[#This Row],[Асфальт]]+Таблица19101413[[#This Row],[Бетон]]</f>
        <v>0.8</v>
      </c>
      <c r="X132" s="18"/>
      <c r="Y132" s="18"/>
      <c r="Z132" s="18"/>
      <c r="AA132" s="18"/>
      <c r="AH132" s="16">
        <v>25</v>
      </c>
    </row>
    <row r="133" spans="1:34" s="16" customFormat="1" x14ac:dyDescent="0.35">
      <c r="A133" s="10">
        <v>131</v>
      </c>
      <c r="B133" s="10" t="s">
        <v>310</v>
      </c>
      <c r="C133" s="10" t="s">
        <v>311</v>
      </c>
      <c r="D133" s="10" t="s">
        <v>136</v>
      </c>
      <c r="E133" s="10">
        <f>Таблица19101413[[#This Row],[Грунт]]+Таблица19101413[[#This Row],[Щебень]]+Таблица19101413[[#This Row],[Асфальт]]+Таблица19101413[[#This Row],[Бетон]]</f>
        <v>1.5</v>
      </c>
      <c r="F133" s="10">
        <v>3</v>
      </c>
      <c r="G133" s="11">
        <v>1.5</v>
      </c>
      <c r="H133" s="12"/>
      <c r="I133" s="13"/>
      <c r="J133" s="14"/>
      <c r="K133" s="15"/>
      <c r="L133" s="16">
        <v>1</v>
      </c>
      <c r="O133" s="16" t="b">
        <f>OR(Таблица19101413[[#This Row],[Щебень]]&gt;0,Таблица19101413[[#This Row],[Асфальт]]&gt;0,Таблица19101413[[#This Row],[Бетон]]&gt;0)</f>
        <v>0</v>
      </c>
      <c r="R133" s="16">
        <v>130</v>
      </c>
      <c r="V133" s="18"/>
      <c r="W133" s="18">
        <f>Таблица19101413[[#This Row],[Грунт]]+Таблица19101413[[#This Row],[Щебень]]+Таблица19101413[[#This Row],[Асфальт]]+Таблица19101413[[#This Row],[Бетон]]</f>
        <v>1.5</v>
      </c>
      <c r="X133" s="18"/>
      <c r="Y133" s="18"/>
      <c r="Z133" s="18"/>
      <c r="AA133" s="18"/>
      <c r="AH133" s="16">
        <v>26</v>
      </c>
    </row>
    <row r="134" spans="1:34" s="16" customFormat="1" x14ac:dyDescent="0.35">
      <c r="A134" s="10">
        <v>132</v>
      </c>
      <c r="B134" s="10" t="s">
        <v>312</v>
      </c>
      <c r="C134" s="10" t="s">
        <v>313</v>
      </c>
      <c r="D134" s="10" t="s">
        <v>136</v>
      </c>
      <c r="E134" s="10">
        <f>Таблица19101413[[#This Row],[Грунт]]+Таблица19101413[[#This Row],[Щебень]]+Таблица19101413[[#This Row],[Асфальт]]+Таблица19101413[[#This Row],[Бетон]]</f>
        <v>0.8</v>
      </c>
      <c r="F134" s="10">
        <v>3</v>
      </c>
      <c r="G134" s="11">
        <v>0.8</v>
      </c>
      <c r="H134" s="12"/>
      <c r="I134" s="13"/>
      <c r="J134" s="14"/>
      <c r="K134" s="15"/>
      <c r="L134" s="16">
        <v>1</v>
      </c>
      <c r="O134" s="16" t="b">
        <f>OR(Таблица19101413[[#This Row],[Щебень]]&gt;0,Таблица19101413[[#This Row],[Асфальт]]&gt;0,Таблица19101413[[#This Row],[Бетон]]&gt;0)</f>
        <v>0</v>
      </c>
      <c r="R134" s="16">
        <v>131</v>
      </c>
      <c r="V134" s="18"/>
      <c r="W134" s="18">
        <f>Таблица19101413[[#This Row],[Грунт]]+Таблица19101413[[#This Row],[Щебень]]+Таблица19101413[[#This Row],[Асфальт]]+Таблица19101413[[#This Row],[Бетон]]</f>
        <v>0.8</v>
      </c>
      <c r="X134" s="18"/>
      <c r="Y134" s="18"/>
      <c r="Z134" s="18"/>
      <c r="AA134" s="18"/>
      <c r="AH134" s="16">
        <v>27</v>
      </c>
    </row>
    <row r="135" spans="1:34" s="16" customFormat="1" x14ac:dyDescent="0.35">
      <c r="A135" s="10">
        <v>133</v>
      </c>
      <c r="B135" s="10" t="s">
        <v>314</v>
      </c>
      <c r="C135" s="10" t="s">
        <v>315</v>
      </c>
      <c r="D135" s="10" t="s">
        <v>136</v>
      </c>
      <c r="E135" s="10">
        <f>Таблица19101413[[#This Row],[Грунт]]+Таблица19101413[[#This Row],[Щебень]]+Таблица19101413[[#This Row],[Асфальт]]+Таблица19101413[[#This Row],[Бетон]]</f>
        <v>0.5</v>
      </c>
      <c r="F135" s="10">
        <v>3</v>
      </c>
      <c r="G135" s="11">
        <v>0.5</v>
      </c>
      <c r="H135" s="12"/>
      <c r="I135" s="13"/>
      <c r="J135" s="14"/>
      <c r="K135" s="15"/>
      <c r="L135" s="16">
        <v>1</v>
      </c>
      <c r="O135" s="16" t="b">
        <f>OR(Таблица19101413[[#This Row],[Щебень]]&gt;0,Таблица19101413[[#This Row],[Асфальт]]&gt;0,Таблица19101413[[#This Row],[Бетон]]&gt;0)</f>
        <v>0</v>
      </c>
      <c r="R135" s="16">
        <v>132</v>
      </c>
      <c r="V135" s="18"/>
      <c r="W135" s="18">
        <f>Таблица19101413[[#This Row],[Грунт]]+Таблица19101413[[#This Row],[Щебень]]+Таблица19101413[[#This Row],[Асфальт]]+Таблица19101413[[#This Row],[Бетон]]</f>
        <v>0.5</v>
      </c>
      <c r="X135" s="18"/>
      <c r="Y135" s="18"/>
      <c r="Z135" s="18"/>
      <c r="AA135" s="18"/>
      <c r="AH135" s="16">
        <v>28</v>
      </c>
    </row>
    <row r="136" spans="1:34" s="16" customFormat="1" x14ac:dyDescent="0.35">
      <c r="A136" s="10">
        <v>134</v>
      </c>
      <c r="B136" s="10" t="s">
        <v>316</v>
      </c>
      <c r="C136" s="10" t="s">
        <v>317</v>
      </c>
      <c r="D136" s="10" t="s">
        <v>136</v>
      </c>
      <c r="E136" s="10">
        <f>Таблица19101413[[#This Row],[Грунт]]+Таблица19101413[[#This Row],[Щебень]]+Таблица19101413[[#This Row],[Асфальт]]+Таблица19101413[[#This Row],[Бетон]]</f>
        <v>0.5</v>
      </c>
      <c r="F136" s="10">
        <v>3</v>
      </c>
      <c r="G136" s="11">
        <v>0.5</v>
      </c>
      <c r="H136" s="12"/>
      <c r="I136" s="13"/>
      <c r="J136" s="14"/>
      <c r="K136" s="15"/>
      <c r="L136" s="16">
        <v>1</v>
      </c>
      <c r="O136" s="16" t="b">
        <f>OR(Таблица19101413[[#This Row],[Щебень]]&gt;0,Таблица19101413[[#This Row],[Асфальт]]&gt;0,Таблица19101413[[#This Row],[Бетон]]&gt;0)</f>
        <v>0</v>
      </c>
      <c r="R136" s="16">
        <v>133</v>
      </c>
      <c r="V136" s="18"/>
      <c r="W136" s="18">
        <f>Таблица19101413[[#This Row],[Грунт]]+Таблица19101413[[#This Row],[Щебень]]+Таблица19101413[[#This Row],[Асфальт]]+Таблица19101413[[#This Row],[Бетон]]</f>
        <v>0.5</v>
      </c>
      <c r="X136" s="18"/>
      <c r="Y136" s="18"/>
      <c r="Z136" s="18"/>
      <c r="AA136" s="18"/>
      <c r="AH136" s="16">
        <v>29</v>
      </c>
    </row>
    <row r="137" spans="1:34" s="16" customFormat="1" x14ac:dyDescent="0.35">
      <c r="A137" s="10">
        <v>135</v>
      </c>
      <c r="B137" s="10" t="s">
        <v>318</v>
      </c>
      <c r="C137" s="10" t="s">
        <v>319</v>
      </c>
      <c r="D137" s="10" t="s">
        <v>136</v>
      </c>
      <c r="E137" s="10">
        <f>Таблица19101413[[#This Row],[Грунт]]+Таблица19101413[[#This Row],[Щебень]]+Таблица19101413[[#This Row],[Асфальт]]+Таблица19101413[[#This Row],[Бетон]]</f>
        <v>0.5</v>
      </c>
      <c r="F137" s="10">
        <v>3</v>
      </c>
      <c r="G137" s="11">
        <v>0.5</v>
      </c>
      <c r="H137" s="12"/>
      <c r="I137" s="13"/>
      <c r="J137" s="14"/>
      <c r="K137" s="15"/>
      <c r="L137" s="16">
        <v>1</v>
      </c>
      <c r="O137" s="16" t="b">
        <f>OR(Таблица19101413[[#This Row],[Щебень]]&gt;0,Таблица19101413[[#This Row],[Асфальт]]&gt;0,Таблица19101413[[#This Row],[Бетон]]&gt;0)</f>
        <v>0</v>
      </c>
      <c r="R137" s="16">
        <v>134</v>
      </c>
      <c r="V137" s="18"/>
      <c r="W137" s="18">
        <f>Таблица19101413[[#This Row],[Грунт]]+Таблица19101413[[#This Row],[Щебень]]+Таблица19101413[[#This Row],[Асфальт]]+Таблица19101413[[#This Row],[Бетон]]</f>
        <v>0.5</v>
      </c>
      <c r="X137" s="18"/>
      <c r="Y137" s="18"/>
      <c r="Z137" s="18"/>
      <c r="AA137" s="18"/>
      <c r="AH137" s="16">
        <v>30</v>
      </c>
    </row>
    <row r="138" spans="1:34" s="16" customFormat="1" x14ac:dyDescent="0.35">
      <c r="A138" s="10">
        <v>136</v>
      </c>
      <c r="B138" s="10" t="s">
        <v>320</v>
      </c>
      <c r="C138" s="10" t="s">
        <v>321</v>
      </c>
      <c r="D138" s="10" t="s">
        <v>136</v>
      </c>
      <c r="E138" s="10">
        <f>Таблица19101413[[#This Row],[Грунт]]+Таблица19101413[[#This Row],[Щебень]]+Таблица19101413[[#This Row],[Асфальт]]+Таблица19101413[[#This Row],[Бетон]]</f>
        <v>0.5</v>
      </c>
      <c r="F138" s="10">
        <v>3</v>
      </c>
      <c r="G138" s="11">
        <v>0.5</v>
      </c>
      <c r="H138" s="12"/>
      <c r="I138" s="13"/>
      <c r="J138" s="14"/>
      <c r="K138" s="15"/>
      <c r="L138" s="16">
        <v>1</v>
      </c>
      <c r="O138" s="16" t="b">
        <f>OR(Таблица19101413[[#This Row],[Щебень]]&gt;0,Таблица19101413[[#This Row],[Асфальт]]&gt;0,Таблица19101413[[#This Row],[Бетон]]&gt;0)</f>
        <v>0</v>
      </c>
      <c r="R138" s="16">
        <v>135</v>
      </c>
      <c r="V138" s="18"/>
      <c r="W138" s="18">
        <f>Таблица19101413[[#This Row],[Грунт]]+Таблица19101413[[#This Row],[Щебень]]+Таблица19101413[[#This Row],[Асфальт]]+Таблица19101413[[#This Row],[Бетон]]</f>
        <v>0.5</v>
      </c>
      <c r="X138" s="18"/>
      <c r="Y138" s="18"/>
      <c r="Z138" s="18"/>
      <c r="AA138" s="18"/>
      <c r="AH138" s="16">
        <v>31</v>
      </c>
    </row>
    <row r="139" spans="1:34" s="16" customFormat="1" x14ac:dyDescent="0.35">
      <c r="A139" s="10">
        <v>137</v>
      </c>
      <c r="B139" s="10" t="s">
        <v>322</v>
      </c>
      <c r="C139" s="10" t="s">
        <v>323</v>
      </c>
      <c r="D139" s="10" t="s">
        <v>136</v>
      </c>
      <c r="E139" s="10">
        <f>Таблица19101413[[#This Row],[Грунт]]+Таблица19101413[[#This Row],[Щебень]]+Таблица19101413[[#This Row],[Асфальт]]+Таблица19101413[[#This Row],[Бетон]]</f>
        <v>0.5</v>
      </c>
      <c r="F139" s="20">
        <v>3</v>
      </c>
      <c r="G139" s="11">
        <v>0.5</v>
      </c>
      <c r="H139" s="12"/>
      <c r="I139" s="13"/>
      <c r="J139" s="14"/>
      <c r="K139" s="15"/>
      <c r="L139" s="16">
        <v>1</v>
      </c>
      <c r="O139" s="16" t="b">
        <f>OR(Таблица19101413[[#This Row],[Щебень]]&gt;0,Таблица19101413[[#This Row],[Асфальт]]&gt;0,Таблица19101413[[#This Row],[Бетон]]&gt;0)</f>
        <v>0</v>
      </c>
      <c r="R139" s="16">
        <v>136</v>
      </c>
      <c r="V139" s="18"/>
      <c r="W139" s="18">
        <f>Таблица19101413[[#This Row],[Грунт]]+Таблица19101413[[#This Row],[Щебень]]+Таблица19101413[[#This Row],[Асфальт]]+Таблица19101413[[#This Row],[Бетон]]</f>
        <v>0.5</v>
      </c>
      <c r="X139" s="18"/>
      <c r="Y139" s="18"/>
      <c r="Z139" s="18"/>
      <c r="AA139" s="18"/>
      <c r="AH139" s="16">
        <v>32</v>
      </c>
    </row>
    <row r="140" spans="1:34" s="16" customFormat="1" x14ac:dyDescent="0.35">
      <c r="A140" s="10">
        <v>138</v>
      </c>
      <c r="B140" s="10" t="s">
        <v>324</v>
      </c>
      <c r="C140" s="10" t="s">
        <v>325</v>
      </c>
      <c r="D140" s="10" t="s">
        <v>80</v>
      </c>
      <c r="E140" s="10">
        <f>Таблица19101413[[#This Row],[Грунт]]+Таблица19101413[[#This Row],[Щебень]]+Таблица19101413[[#This Row],[Асфальт]]+Таблица19101413[[#This Row],[Бетон]]</f>
        <v>3.3</v>
      </c>
      <c r="F140" s="20">
        <v>3</v>
      </c>
      <c r="G140" s="11"/>
      <c r="H140" s="12">
        <v>0.9</v>
      </c>
      <c r="I140" s="13">
        <v>2.4</v>
      </c>
      <c r="J140" s="14"/>
      <c r="K140" s="15"/>
      <c r="L140" s="16">
        <v>1</v>
      </c>
      <c r="O140" s="16" t="b">
        <f>OR(Таблица19101413[[#This Row],[Щебень]]&gt;0,Таблица19101413[[#This Row],[Асфальт]]&gt;0,Таблица19101413[[#This Row],[Бетон]]&gt;0)</f>
        <v>1</v>
      </c>
      <c r="P140" s="16">
        <v>1</v>
      </c>
      <c r="R140" s="16">
        <v>137</v>
      </c>
      <c r="V140" s="18"/>
      <c r="W140" s="18">
        <f>Таблица19101413[[#This Row],[Грунт]]+Таблица19101413[[#This Row],[Щебень]]+Таблица19101413[[#This Row],[Асфальт]]+Таблица19101413[[#This Row],[Бетон]]</f>
        <v>3.3</v>
      </c>
      <c r="X140" s="18"/>
      <c r="Y140" s="18"/>
      <c r="Z140" s="18"/>
      <c r="AA140" s="18"/>
      <c r="AH140" s="16">
        <v>33</v>
      </c>
    </row>
    <row r="141" spans="1:34" s="16" customFormat="1" x14ac:dyDescent="0.35">
      <c r="A141" s="10">
        <v>139</v>
      </c>
      <c r="B141" s="10" t="s">
        <v>326</v>
      </c>
      <c r="C141" s="10" t="s">
        <v>327</v>
      </c>
      <c r="D141" s="10" t="s">
        <v>80</v>
      </c>
      <c r="E141" s="10">
        <f>Таблица19101413[[#This Row],[Грунт]]+Таблица19101413[[#This Row],[Щебень]]+Таблица19101413[[#This Row],[Асфальт]]+Таблица19101413[[#This Row],[Бетон]]</f>
        <v>1</v>
      </c>
      <c r="F141" s="20">
        <v>3</v>
      </c>
      <c r="G141" s="11">
        <v>1</v>
      </c>
      <c r="H141" s="12"/>
      <c r="I141" s="13"/>
      <c r="J141" s="14"/>
      <c r="K141" s="15"/>
      <c r="L141" s="16">
        <v>1</v>
      </c>
      <c r="O141" s="16" t="b">
        <f>OR(Таблица19101413[[#This Row],[Щебень]]&gt;0,Таблица19101413[[#This Row],[Асфальт]]&gt;0,Таблица19101413[[#This Row],[Бетон]]&gt;0)</f>
        <v>0</v>
      </c>
      <c r="R141" s="16">
        <v>138</v>
      </c>
      <c r="V141" s="18"/>
      <c r="W141" s="18">
        <f>Таблица19101413[[#This Row],[Грунт]]+Таблица19101413[[#This Row],[Щебень]]+Таблица19101413[[#This Row],[Асфальт]]+Таблица19101413[[#This Row],[Бетон]]</f>
        <v>1</v>
      </c>
      <c r="X141" s="18"/>
      <c r="Y141" s="18"/>
      <c r="Z141" s="18"/>
      <c r="AA141" s="18"/>
      <c r="AH141" s="16">
        <v>34</v>
      </c>
    </row>
    <row r="142" spans="1:34" s="16" customFormat="1" x14ac:dyDescent="0.35">
      <c r="A142" s="10">
        <v>140</v>
      </c>
      <c r="B142" s="10" t="s">
        <v>85</v>
      </c>
      <c r="C142" s="10" t="s">
        <v>86</v>
      </c>
      <c r="D142" s="16" t="s">
        <v>80</v>
      </c>
      <c r="E142" s="36">
        <v>1.1000000000000001</v>
      </c>
      <c r="F142" s="20">
        <v>3</v>
      </c>
      <c r="G142" s="37">
        <v>1.1000000000000001</v>
      </c>
      <c r="H142" s="38"/>
      <c r="I142" s="39"/>
      <c r="J142" s="14"/>
      <c r="K142" s="15"/>
      <c r="L142" s="16">
        <v>1</v>
      </c>
      <c r="O142" s="16" t="b">
        <f>OR(Таблица19101413[[#This Row],[Щебень]]&gt;0,Таблица19101413[[#This Row],[Асфальт]]&gt;0,Таблица19101413[[#This Row],[Бетон]]&gt;0)</f>
        <v>0</v>
      </c>
      <c r="R142" s="16">
        <v>24</v>
      </c>
      <c r="V142" s="18"/>
      <c r="W142" s="18">
        <f>Таблица19101413[[#This Row],[Грунт]]+Таблица19101413[[#This Row],[Щебень]]+Таблица19101413[[#This Row],[Асфальт]]+Таблица19101413[[#This Row],[Бетон]]</f>
        <v>1.1000000000000001</v>
      </c>
      <c r="X142" s="18"/>
      <c r="Y142" s="18"/>
      <c r="Z142" s="18"/>
      <c r="AA142" s="18"/>
      <c r="AH142" s="16">
        <v>35</v>
      </c>
    </row>
    <row r="143" spans="1:34" s="16" customFormat="1" x14ac:dyDescent="0.35">
      <c r="A143" s="10">
        <v>141</v>
      </c>
      <c r="B143" s="10" t="s">
        <v>328</v>
      </c>
      <c r="C143" s="10" t="s">
        <v>329</v>
      </c>
      <c r="D143" s="10" t="s">
        <v>80</v>
      </c>
      <c r="E143" s="10">
        <f>Таблица19101413[[#This Row],[Грунт]]+Таблица19101413[[#This Row],[Щебень]]+Таблица19101413[[#This Row],[Асфальт]]+Таблица19101413[[#This Row],[Бетон]]</f>
        <v>2.2000000000000002</v>
      </c>
      <c r="F143" s="20">
        <v>3</v>
      </c>
      <c r="G143" s="11">
        <v>1.2</v>
      </c>
      <c r="H143" s="12">
        <v>1</v>
      </c>
      <c r="I143" s="13"/>
      <c r="J143" s="14"/>
      <c r="K143" s="15"/>
      <c r="L143" s="16" t="s">
        <v>31</v>
      </c>
      <c r="O143" s="16" t="b">
        <f>OR(Таблица19101413[[#This Row],[Щебень]]&gt;0,Таблица19101413[[#This Row],[Асфальт]]&gt;0,Таблица19101413[[#This Row],[Бетон]]&gt;0)</f>
        <v>1</v>
      </c>
      <c r="P143" s="16">
        <v>1</v>
      </c>
      <c r="R143" s="16">
        <v>140</v>
      </c>
      <c r="V143" s="18"/>
      <c r="W143" s="18">
        <f>Таблица19101413[[#This Row],[Грунт]]+Таблица19101413[[#This Row],[Щебень]]+Таблица19101413[[#This Row],[Асфальт]]+Таблица19101413[[#This Row],[Бетон]]</f>
        <v>2.2000000000000002</v>
      </c>
      <c r="X143" s="18"/>
      <c r="Y143" s="18"/>
      <c r="Z143" s="18"/>
      <c r="AA143" s="18"/>
      <c r="AH143" s="16">
        <v>36</v>
      </c>
    </row>
    <row r="144" spans="1:34" s="16" customFormat="1" x14ac:dyDescent="0.35">
      <c r="A144" s="10">
        <v>142</v>
      </c>
      <c r="B144" s="10" t="s">
        <v>330</v>
      </c>
      <c r="C144" s="10" t="s">
        <v>331</v>
      </c>
      <c r="D144" s="10" t="s">
        <v>80</v>
      </c>
      <c r="E144" s="10">
        <f>Таблица19101413[[#This Row],[Грунт]]+Таблица19101413[[#This Row],[Щебень]]+Таблица19101413[[#This Row],[Асфальт]]+Таблица19101413[[#This Row],[Бетон]]</f>
        <v>1.7</v>
      </c>
      <c r="F144" s="20">
        <v>3</v>
      </c>
      <c r="G144" s="11">
        <v>1</v>
      </c>
      <c r="H144" s="12">
        <v>0.7</v>
      </c>
      <c r="I144" s="13"/>
      <c r="J144" s="14"/>
      <c r="K144" s="15"/>
      <c r="L144" s="16" t="s">
        <v>31</v>
      </c>
      <c r="O144" s="16" t="b">
        <f>OR(Таблица19101413[[#This Row],[Щебень]]&gt;0,Таблица19101413[[#This Row],[Асфальт]]&gt;0,Таблица19101413[[#This Row],[Бетон]]&gt;0)</f>
        <v>1</v>
      </c>
      <c r="P144" s="16">
        <v>1</v>
      </c>
      <c r="R144" s="16">
        <v>141</v>
      </c>
      <c r="V144" s="18"/>
      <c r="W144" s="18">
        <f>Таблица19101413[[#This Row],[Грунт]]+Таблица19101413[[#This Row],[Щебень]]+Таблица19101413[[#This Row],[Асфальт]]+Таблица19101413[[#This Row],[Бетон]]</f>
        <v>1.7</v>
      </c>
      <c r="X144" s="18"/>
      <c r="Y144" s="18"/>
      <c r="Z144" s="18"/>
      <c r="AA144" s="18"/>
      <c r="AH144" s="16">
        <v>37</v>
      </c>
    </row>
    <row r="145" spans="1:34" s="16" customFormat="1" x14ac:dyDescent="0.35">
      <c r="A145" s="10">
        <v>143</v>
      </c>
      <c r="B145" s="10" t="s">
        <v>332</v>
      </c>
      <c r="C145" s="10" t="s">
        <v>333</v>
      </c>
      <c r="D145" s="10" t="s">
        <v>80</v>
      </c>
      <c r="E145" s="10">
        <f>Таблица19101413[[#This Row],[Грунт]]+Таблица19101413[[#This Row],[Щебень]]+Таблица19101413[[#This Row],[Асфальт]]+Таблица19101413[[#This Row],[Бетон]]</f>
        <v>1.7</v>
      </c>
      <c r="F145" s="20">
        <v>3</v>
      </c>
      <c r="G145" s="11">
        <v>1.7</v>
      </c>
      <c r="H145" s="12"/>
      <c r="I145" s="13"/>
      <c r="J145" s="14"/>
      <c r="K145" s="15"/>
      <c r="L145" s="16" t="s">
        <v>31</v>
      </c>
      <c r="O145" s="16" t="b">
        <f>OR(Таблица19101413[[#This Row],[Щебень]]&gt;0,Таблица19101413[[#This Row],[Асфальт]]&gt;0,Таблица19101413[[#This Row],[Бетон]]&gt;0)</f>
        <v>0</v>
      </c>
      <c r="R145" s="16">
        <v>142</v>
      </c>
      <c r="V145" s="18"/>
      <c r="W145" s="18">
        <f>Таблица19101413[[#This Row],[Грунт]]+Таблица19101413[[#This Row],[Щебень]]+Таблица19101413[[#This Row],[Асфальт]]+Таблица19101413[[#This Row],[Бетон]]</f>
        <v>1.7</v>
      </c>
      <c r="X145" s="18"/>
      <c r="Y145" s="18"/>
      <c r="Z145" s="18"/>
      <c r="AA145" s="18"/>
      <c r="AH145" s="16">
        <v>38</v>
      </c>
    </row>
    <row r="146" spans="1:34" s="16" customFormat="1" x14ac:dyDescent="0.35">
      <c r="A146" s="10">
        <v>144</v>
      </c>
      <c r="B146" s="10" t="s">
        <v>334</v>
      </c>
      <c r="C146" s="10" t="s">
        <v>335</v>
      </c>
      <c r="D146" s="10" t="s">
        <v>80</v>
      </c>
      <c r="E146" s="10">
        <f>Таблица19101413[[#This Row],[Грунт]]+Таблица19101413[[#This Row],[Щебень]]+Таблица19101413[[#This Row],[Асфальт]]+Таблица19101413[[#This Row],[Бетон]]</f>
        <v>1.4</v>
      </c>
      <c r="F146" s="20">
        <v>3</v>
      </c>
      <c r="G146" s="11">
        <v>1.4</v>
      </c>
      <c r="H146" s="12"/>
      <c r="I146" s="13"/>
      <c r="J146" s="14"/>
      <c r="K146" s="15"/>
      <c r="L146" s="16" t="s">
        <v>31</v>
      </c>
      <c r="O146" s="16" t="b">
        <f>OR(Таблица19101413[[#This Row],[Щебень]]&gt;0,Таблица19101413[[#This Row],[Асфальт]]&gt;0,Таблица19101413[[#This Row],[Бетон]]&gt;0)</f>
        <v>0</v>
      </c>
      <c r="R146" s="16">
        <v>143</v>
      </c>
      <c r="V146" s="18"/>
      <c r="W146" s="18">
        <f>Таблица19101413[[#This Row],[Грунт]]+Таблица19101413[[#This Row],[Щебень]]+Таблица19101413[[#This Row],[Асфальт]]+Таблица19101413[[#This Row],[Бетон]]</f>
        <v>1.4</v>
      </c>
      <c r="X146" s="18"/>
      <c r="Y146" s="18"/>
      <c r="Z146" s="18"/>
      <c r="AA146" s="18"/>
      <c r="AH146" s="16">
        <v>39</v>
      </c>
    </row>
    <row r="147" spans="1:34" s="16" customFormat="1" x14ac:dyDescent="0.35">
      <c r="A147" s="10">
        <v>145</v>
      </c>
      <c r="B147" s="10" t="s">
        <v>336</v>
      </c>
      <c r="C147" s="10" t="s">
        <v>337</v>
      </c>
      <c r="D147" s="10" t="s">
        <v>211</v>
      </c>
      <c r="E147" s="36">
        <f>Таблица19101413[[#This Row],[Грунт]]+Таблица19101413[[#This Row],[Щебень]]+Таблица19101413[[#This Row],[Асфальт]]+Таблица19101413[[#This Row],[Бетон]]</f>
        <v>6.1000000000000005</v>
      </c>
      <c r="F147" s="20">
        <v>3</v>
      </c>
      <c r="G147" s="11">
        <v>4.2</v>
      </c>
      <c r="H147" s="12">
        <v>0.4</v>
      </c>
      <c r="I147" s="13">
        <v>0.6</v>
      </c>
      <c r="J147" s="14">
        <v>0.9</v>
      </c>
      <c r="K147" s="15"/>
      <c r="L147" s="16" t="s">
        <v>31</v>
      </c>
      <c r="O147" s="16" t="b">
        <f>OR(Таблица19101413[[#This Row],[Щебень]]&gt;0,Таблица19101413[[#This Row],[Асфальт]]&gt;0,Таблица19101413[[#This Row],[Бетон]]&gt;0)</f>
        <v>1</v>
      </c>
      <c r="P147" s="16">
        <v>1</v>
      </c>
      <c r="R147" s="16">
        <v>144</v>
      </c>
      <c r="V147" s="18"/>
      <c r="W147" s="18">
        <f>Таблица19101413[[#This Row],[Грунт]]+Таблица19101413[[#This Row],[Щебень]]+Таблица19101413[[#This Row],[Асфальт]]+Таблица19101413[[#This Row],[Бетон]]</f>
        <v>6.1000000000000005</v>
      </c>
      <c r="X147" s="18"/>
      <c r="Y147" s="18"/>
      <c r="Z147" s="18"/>
      <c r="AA147" s="18"/>
      <c r="AH147" s="16">
        <v>40</v>
      </c>
    </row>
    <row r="148" spans="1:34" s="16" customFormat="1" x14ac:dyDescent="0.35">
      <c r="A148" s="10">
        <v>146</v>
      </c>
      <c r="B148" s="10" t="s">
        <v>338</v>
      </c>
      <c r="C148" s="10" t="s">
        <v>339</v>
      </c>
      <c r="D148" s="10" t="s">
        <v>211</v>
      </c>
      <c r="E148" s="36">
        <f>Таблица19101413[[#This Row],[Грунт]]+Таблица19101413[[#This Row],[Щебень]]+Таблица19101413[[#This Row],[Асфальт]]+Таблица19101413[[#This Row],[Бетон]]</f>
        <v>1.5</v>
      </c>
      <c r="F148" s="20">
        <v>3</v>
      </c>
      <c r="G148" s="11">
        <v>1.5</v>
      </c>
      <c r="H148" s="12"/>
      <c r="I148" s="13"/>
      <c r="J148" s="14"/>
      <c r="K148" s="15"/>
      <c r="L148" s="16">
        <v>1</v>
      </c>
      <c r="O148" s="16" t="b">
        <f>OR(Таблица19101413[[#This Row],[Щебень]]&gt;0,Таблица19101413[[#This Row],[Асфальт]]&gt;0,Таблица19101413[[#This Row],[Бетон]]&gt;0)</f>
        <v>0</v>
      </c>
      <c r="R148" s="16">
        <v>145</v>
      </c>
      <c r="V148" s="18"/>
      <c r="W148" s="18">
        <f>Таблица19101413[[#This Row],[Грунт]]+Таблица19101413[[#This Row],[Щебень]]+Таблица19101413[[#This Row],[Асфальт]]+Таблица19101413[[#This Row],[Бетон]]</f>
        <v>1.5</v>
      </c>
      <c r="X148" s="18"/>
      <c r="Y148" s="18"/>
      <c r="Z148" s="18"/>
      <c r="AA148" s="18"/>
      <c r="AH148" s="16">
        <v>41</v>
      </c>
    </row>
    <row r="149" spans="1:34" s="16" customFormat="1" x14ac:dyDescent="0.35">
      <c r="A149" s="10">
        <v>147</v>
      </c>
      <c r="B149" s="10" t="s">
        <v>340</v>
      </c>
      <c r="C149" s="10" t="s">
        <v>341</v>
      </c>
      <c r="D149" s="10" t="s">
        <v>211</v>
      </c>
      <c r="E149" s="36">
        <f>Таблица19101413[[#This Row],[Грунт]]+Таблица19101413[[#This Row],[Щебень]]+Таблица19101413[[#This Row],[Асфальт]]+Таблица19101413[[#This Row],[Бетон]]</f>
        <v>1</v>
      </c>
      <c r="F149" s="20">
        <v>3</v>
      </c>
      <c r="G149" s="11">
        <v>1</v>
      </c>
      <c r="H149" s="12"/>
      <c r="I149" s="13"/>
      <c r="J149" s="14"/>
      <c r="K149" s="15"/>
      <c r="L149" s="16">
        <v>1</v>
      </c>
      <c r="O149" s="16" t="b">
        <f>OR(Таблица19101413[[#This Row],[Щебень]]&gt;0,Таблица19101413[[#This Row],[Асфальт]]&gt;0,Таблица19101413[[#This Row],[Бетон]]&gt;0)</f>
        <v>0</v>
      </c>
      <c r="R149" s="16">
        <v>146</v>
      </c>
      <c r="V149" s="18"/>
      <c r="W149" s="18">
        <f>Таблица19101413[[#This Row],[Грунт]]+Таблица19101413[[#This Row],[Щебень]]+Таблица19101413[[#This Row],[Асфальт]]+Таблица19101413[[#This Row],[Бетон]]</f>
        <v>1</v>
      </c>
      <c r="X149" s="18"/>
      <c r="Y149" s="18"/>
      <c r="Z149" s="18"/>
      <c r="AA149" s="18"/>
      <c r="AH149" s="16">
        <v>42</v>
      </c>
    </row>
    <row r="150" spans="1:34" s="16" customFormat="1" x14ac:dyDescent="0.35">
      <c r="A150" s="10">
        <v>148</v>
      </c>
      <c r="B150" s="10" t="s">
        <v>342</v>
      </c>
      <c r="C150" s="10" t="s">
        <v>343</v>
      </c>
      <c r="D150" s="10" t="s">
        <v>211</v>
      </c>
      <c r="E150" s="36">
        <f>Таблица19101413[[#This Row],[Грунт]]+Таблица19101413[[#This Row],[Щебень]]+Таблица19101413[[#This Row],[Асфальт]]+Таблица19101413[[#This Row],[Бетон]]</f>
        <v>0.8</v>
      </c>
      <c r="F150" s="20">
        <v>3</v>
      </c>
      <c r="G150" s="11">
        <v>0.8</v>
      </c>
      <c r="H150" s="12"/>
      <c r="I150" s="13"/>
      <c r="J150" s="14"/>
      <c r="K150" s="15"/>
      <c r="L150" s="16">
        <v>1</v>
      </c>
      <c r="O150" s="16" t="b">
        <f>OR(Таблица19101413[[#This Row],[Щебень]]&gt;0,Таблица19101413[[#This Row],[Асфальт]]&gt;0,Таблица19101413[[#This Row],[Бетон]]&gt;0)</f>
        <v>0</v>
      </c>
      <c r="R150" s="16">
        <v>147</v>
      </c>
      <c r="V150" s="18"/>
      <c r="W150" s="18">
        <f>Таблица19101413[[#This Row],[Грунт]]+Таблица19101413[[#This Row],[Щебень]]+Таблица19101413[[#This Row],[Асфальт]]+Таблица19101413[[#This Row],[Бетон]]</f>
        <v>0.8</v>
      </c>
      <c r="X150" s="18"/>
      <c r="Y150" s="18"/>
      <c r="Z150" s="18"/>
      <c r="AA150" s="18"/>
      <c r="AH150" s="16">
        <v>43</v>
      </c>
    </row>
    <row r="151" spans="1:34" s="16" customFormat="1" x14ac:dyDescent="0.35">
      <c r="A151" s="10">
        <v>149</v>
      </c>
      <c r="B151" s="10" t="s">
        <v>344</v>
      </c>
      <c r="C151" s="10" t="s">
        <v>345</v>
      </c>
      <c r="D151" s="10" t="s">
        <v>211</v>
      </c>
      <c r="E151" s="36">
        <f>Таблица19101413[[#This Row],[Грунт]]+Таблица19101413[[#This Row],[Щебень]]+Таблица19101413[[#This Row],[Асфальт]]+Таблица19101413[[#This Row],[Бетон]]</f>
        <v>0.5</v>
      </c>
      <c r="F151" s="20">
        <v>3</v>
      </c>
      <c r="G151" s="11">
        <v>0.5</v>
      </c>
      <c r="H151" s="12"/>
      <c r="I151" s="13"/>
      <c r="J151" s="14"/>
      <c r="K151" s="15"/>
      <c r="L151" s="16">
        <v>1</v>
      </c>
      <c r="O151" s="16" t="b">
        <f>OR(Таблица19101413[[#This Row],[Щебень]]&gt;0,Таблица19101413[[#This Row],[Асфальт]]&gt;0,Таблица19101413[[#This Row],[Бетон]]&gt;0)</f>
        <v>0</v>
      </c>
      <c r="R151" s="16">
        <v>148</v>
      </c>
      <c r="V151" s="18"/>
      <c r="W151" s="18">
        <f>Таблица19101413[[#This Row],[Грунт]]+Таблица19101413[[#This Row],[Щебень]]+Таблица19101413[[#This Row],[Асфальт]]+Таблица19101413[[#This Row],[Бетон]]</f>
        <v>0.5</v>
      </c>
      <c r="X151" s="18"/>
      <c r="Y151" s="18"/>
      <c r="Z151" s="18"/>
      <c r="AA151" s="18"/>
      <c r="AH151" s="16">
        <v>44</v>
      </c>
    </row>
    <row r="152" spans="1:34" s="16" customFormat="1" x14ac:dyDescent="0.35">
      <c r="A152" s="10">
        <v>150</v>
      </c>
      <c r="B152" s="10" t="s">
        <v>346</v>
      </c>
      <c r="C152" s="10" t="s">
        <v>347</v>
      </c>
      <c r="D152" s="10" t="s">
        <v>211</v>
      </c>
      <c r="E152" s="36">
        <f>Таблица19101413[[#This Row],[Грунт]]+Таблица19101413[[#This Row],[Щебень]]+Таблица19101413[[#This Row],[Асфальт]]+Таблица19101413[[#This Row],[Бетон]]</f>
        <v>0.7</v>
      </c>
      <c r="F152" s="20">
        <v>3</v>
      </c>
      <c r="G152" s="11">
        <v>0.7</v>
      </c>
      <c r="H152" s="12"/>
      <c r="I152" s="13"/>
      <c r="J152" s="14"/>
      <c r="K152" s="15"/>
      <c r="L152" s="16">
        <v>1</v>
      </c>
      <c r="O152" s="16" t="b">
        <f>OR(Таблица19101413[[#This Row],[Щебень]]&gt;0,Таблица19101413[[#This Row],[Асфальт]]&gt;0,Таблица19101413[[#This Row],[Бетон]]&gt;0)</f>
        <v>0</v>
      </c>
      <c r="R152" s="16">
        <v>149</v>
      </c>
      <c r="V152" s="18"/>
      <c r="W152" s="18">
        <f>Таблица19101413[[#This Row],[Грунт]]+Таблица19101413[[#This Row],[Щебень]]+Таблица19101413[[#This Row],[Асфальт]]+Таблица19101413[[#This Row],[Бетон]]</f>
        <v>0.7</v>
      </c>
      <c r="X152" s="18"/>
      <c r="Y152" s="18"/>
      <c r="Z152" s="18"/>
      <c r="AA152" s="18"/>
      <c r="AH152" s="16">
        <v>45</v>
      </c>
    </row>
    <row r="153" spans="1:34" s="16" customFormat="1" x14ac:dyDescent="0.35">
      <c r="A153" s="10">
        <v>151</v>
      </c>
      <c r="B153" s="10" t="s">
        <v>348</v>
      </c>
      <c r="C153" s="10" t="s">
        <v>349</v>
      </c>
      <c r="D153" s="10" t="s">
        <v>211</v>
      </c>
      <c r="E153" s="36">
        <f>Таблица19101413[[#This Row],[Грунт]]+Таблица19101413[[#This Row],[Щебень]]+Таблица19101413[[#This Row],[Асфальт]]+Таблица19101413[[#This Row],[Бетон]]</f>
        <v>1</v>
      </c>
      <c r="F153" s="20">
        <v>3</v>
      </c>
      <c r="G153" s="11">
        <v>1</v>
      </c>
      <c r="H153" s="12"/>
      <c r="I153" s="13"/>
      <c r="J153" s="14"/>
      <c r="K153" s="15"/>
      <c r="L153" s="16">
        <v>1</v>
      </c>
      <c r="O153" s="16" t="b">
        <f>OR(Таблица19101413[[#This Row],[Щебень]]&gt;0,Таблица19101413[[#This Row],[Асфальт]]&gt;0,Таблица19101413[[#This Row],[Бетон]]&gt;0)</f>
        <v>0</v>
      </c>
      <c r="R153" s="16">
        <v>150</v>
      </c>
      <c r="V153" s="18"/>
      <c r="W153" s="18">
        <f>Таблица19101413[[#This Row],[Грунт]]+Таблица19101413[[#This Row],[Щебень]]+Таблица19101413[[#This Row],[Асфальт]]+Таблица19101413[[#This Row],[Бетон]]</f>
        <v>1</v>
      </c>
      <c r="X153" s="18"/>
      <c r="Y153" s="18"/>
      <c r="Z153" s="18"/>
      <c r="AA153" s="18"/>
      <c r="AH153" s="16">
        <v>46</v>
      </c>
    </row>
    <row r="154" spans="1:34" s="16" customFormat="1" x14ac:dyDescent="0.35">
      <c r="A154" s="10">
        <v>152</v>
      </c>
      <c r="B154" s="10" t="s">
        <v>350</v>
      </c>
      <c r="C154" s="10" t="s">
        <v>351</v>
      </c>
      <c r="D154" s="10" t="s">
        <v>211</v>
      </c>
      <c r="E154" s="36">
        <f>Таблица19101413[[#This Row],[Грунт]]+Таблица19101413[[#This Row],[Щебень]]+Таблица19101413[[#This Row],[Асфальт]]+Таблица19101413[[#This Row],[Бетон]]</f>
        <v>1.5</v>
      </c>
      <c r="F154" s="20">
        <v>3</v>
      </c>
      <c r="G154" s="11">
        <v>1.5</v>
      </c>
      <c r="H154" s="12"/>
      <c r="I154" s="13"/>
      <c r="J154" s="14"/>
      <c r="K154" s="15"/>
      <c r="L154" s="16">
        <v>1</v>
      </c>
      <c r="O154" s="16" t="b">
        <f>OR(Таблица19101413[[#This Row],[Щебень]]&gt;0,Таблица19101413[[#This Row],[Асфальт]]&gt;0,Таблица19101413[[#This Row],[Бетон]]&gt;0)</f>
        <v>0</v>
      </c>
      <c r="R154" s="16">
        <v>151</v>
      </c>
      <c r="V154" s="18"/>
      <c r="W154" s="18">
        <f>Таблица19101413[[#This Row],[Грунт]]+Таблица19101413[[#This Row],[Щебень]]+Таблица19101413[[#This Row],[Асфальт]]+Таблица19101413[[#This Row],[Бетон]]</f>
        <v>1.5</v>
      </c>
      <c r="X154" s="18"/>
      <c r="Y154" s="18"/>
      <c r="Z154" s="18"/>
      <c r="AA154" s="18"/>
      <c r="AH154" s="16">
        <v>47</v>
      </c>
    </row>
    <row r="155" spans="1:34" s="16" customFormat="1" x14ac:dyDescent="0.35">
      <c r="A155" s="10">
        <v>153</v>
      </c>
      <c r="B155" s="10" t="s">
        <v>352</v>
      </c>
      <c r="C155" s="10" t="s">
        <v>353</v>
      </c>
      <c r="D155" s="10" t="s">
        <v>211</v>
      </c>
      <c r="E155" s="36">
        <f>Таблица19101413[[#This Row],[Грунт]]+Таблица19101413[[#This Row],[Щебень]]+Таблица19101413[[#This Row],[Асфальт]]+Таблица19101413[[#This Row],[Бетон]]</f>
        <v>0.8</v>
      </c>
      <c r="F155" s="20">
        <v>3</v>
      </c>
      <c r="G155" s="11">
        <v>0.8</v>
      </c>
      <c r="H155" s="12"/>
      <c r="I155" s="13"/>
      <c r="J155" s="14"/>
      <c r="K155" s="15"/>
      <c r="L155" s="16">
        <v>1</v>
      </c>
      <c r="O155" s="16" t="b">
        <f>OR(Таблица19101413[[#This Row],[Щебень]]&gt;0,Таблица19101413[[#This Row],[Асфальт]]&gt;0,Таблица19101413[[#This Row],[Бетон]]&gt;0)</f>
        <v>0</v>
      </c>
      <c r="R155" s="16">
        <v>152</v>
      </c>
      <c r="V155" s="18"/>
      <c r="W155" s="18">
        <f>Таблица19101413[[#This Row],[Грунт]]+Таблица19101413[[#This Row],[Щебень]]+Таблица19101413[[#This Row],[Асфальт]]+Таблица19101413[[#This Row],[Бетон]]</f>
        <v>0.8</v>
      </c>
      <c r="X155" s="18"/>
      <c r="Y155" s="18"/>
      <c r="Z155" s="18"/>
      <c r="AA155" s="18"/>
      <c r="AH155" s="16">
        <v>48</v>
      </c>
    </row>
    <row r="156" spans="1:34" s="16" customFormat="1" x14ac:dyDescent="0.35">
      <c r="A156" s="10">
        <v>154</v>
      </c>
      <c r="B156" s="10" t="s">
        <v>354</v>
      </c>
      <c r="C156" s="10" t="s">
        <v>355</v>
      </c>
      <c r="D156" s="10" t="s">
        <v>211</v>
      </c>
      <c r="E156" s="36">
        <f>Таблица19101413[[#This Row],[Грунт]]+Таблица19101413[[#This Row],[Щебень]]+Таблица19101413[[#This Row],[Асфальт]]+Таблица19101413[[#This Row],[Бетон]]</f>
        <v>0.5</v>
      </c>
      <c r="F156" s="20">
        <v>3</v>
      </c>
      <c r="G156" s="11">
        <v>0.5</v>
      </c>
      <c r="H156" s="12"/>
      <c r="I156" s="13"/>
      <c r="J156" s="14"/>
      <c r="K156" s="15"/>
      <c r="L156" s="16">
        <v>1</v>
      </c>
      <c r="O156" s="16" t="b">
        <f>OR(Таблица19101413[[#This Row],[Щебень]]&gt;0,Таблица19101413[[#This Row],[Асфальт]]&gt;0,Таблица19101413[[#This Row],[Бетон]]&gt;0)</f>
        <v>0</v>
      </c>
      <c r="R156" s="16">
        <v>153</v>
      </c>
      <c r="V156" s="18"/>
      <c r="W156" s="18">
        <f>Таблица19101413[[#This Row],[Грунт]]+Таблица19101413[[#This Row],[Щебень]]+Таблица19101413[[#This Row],[Асфальт]]+Таблица19101413[[#This Row],[Бетон]]</f>
        <v>0.5</v>
      </c>
      <c r="X156" s="18"/>
      <c r="Y156" s="18"/>
      <c r="Z156" s="18"/>
      <c r="AA156" s="18"/>
      <c r="AH156" s="16">
        <v>49</v>
      </c>
    </row>
    <row r="157" spans="1:34" s="16" customFormat="1" x14ac:dyDescent="0.35">
      <c r="A157" s="10">
        <v>155</v>
      </c>
      <c r="B157" s="10" t="s">
        <v>356</v>
      </c>
      <c r="C157" s="10" t="s">
        <v>357</v>
      </c>
      <c r="D157" s="10" t="s">
        <v>211</v>
      </c>
      <c r="E157" s="36">
        <f>Таблица19101413[[#This Row],[Грунт]]+Таблица19101413[[#This Row],[Щебень]]+Таблица19101413[[#This Row],[Асфальт]]+Таблица19101413[[#This Row],[Бетон]]</f>
        <v>1.5</v>
      </c>
      <c r="F157" s="20">
        <v>3</v>
      </c>
      <c r="G157" s="11">
        <v>1.5</v>
      </c>
      <c r="H157" s="12"/>
      <c r="I157" s="13"/>
      <c r="J157" s="14"/>
      <c r="K157" s="15"/>
      <c r="L157" s="16">
        <v>1</v>
      </c>
      <c r="O157" s="16" t="b">
        <f>OR(Таблица19101413[[#This Row],[Щебень]]&gt;0,Таблица19101413[[#This Row],[Асфальт]]&gt;0,Таблица19101413[[#This Row],[Бетон]]&gt;0)</f>
        <v>0</v>
      </c>
      <c r="R157" s="16">
        <v>154</v>
      </c>
      <c r="V157" s="18"/>
      <c r="W157" s="18">
        <f>Таблица19101413[[#This Row],[Грунт]]+Таблица19101413[[#This Row],[Щебень]]+Таблица19101413[[#This Row],[Асфальт]]+Таблица19101413[[#This Row],[Бетон]]</f>
        <v>1.5</v>
      </c>
      <c r="X157" s="18"/>
      <c r="Y157" s="18"/>
      <c r="Z157" s="18"/>
      <c r="AA157" s="18"/>
      <c r="AH157" s="16">
        <v>50</v>
      </c>
    </row>
    <row r="158" spans="1:34" s="16" customFormat="1" x14ac:dyDescent="0.35">
      <c r="A158" s="10">
        <v>156</v>
      </c>
      <c r="B158" s="10" t="s">
        <v>358</v>
      </c>
      <c r="C158" s="10" t="s">
        <v>359</v>
      </c>
      <c r="D158" s="10" t="s">
        <v>211</v>
      </c>
      <c r="E158" s="36">
        <f>Таблица19101413[[#This Row],[Грунт]]+Таблица19101413[[#This Row],[Щебень]]+Таблица19101413[[#This Row],[Асфальт]]+Таблица19101413[[#This Row],[Бетон]]</f>
        <v>0.7</v>
      </c>
      <c r="F158" s="20">
        <v>3</v>
      </c>
      <c r="G158" s="11">
        <v>0.7</v>
      </c>
      <c r="H158" s="12"/>
      <c r="I158" s="13"/>
      <c r="J158" s="14"/>
      <c r="K158" s="15"/>
      <c r="L158" s="16">
        <v>1</v>
      </c>
      <c r="O158" s="16" t="b">
        <f>OR(Таблица19101413[[#This Row],[Щебень]]&gt;0,Таблица19101413[[#This Row],[Асфальт]]&gt;0,Таблица19101413[[#This Row],[Бетон]]&gt;0)</f>
        <v>0</v>
      </c>
      <c r="R158" s="16">
        <v>155</v>
      </c>
      <c r="V158" s="18"/>
      <c r="W158" s="18">
        <f>Таблица19101413[[#This Row],[Грунт]]+Таблица19101413[[#This Row],[Щебень]]+Таблица19101413[[#This Row],[Асфальт]]+Таблица19101413[[#This Row],[Бетон]]</f>
        <v>0.7</v>
      </c>
      <c r="X158" s="18"/>
      <c r="Y158" s="18"/>
      <c r="Z158" s="18"/>
      <c r="AA158" s="18"/>
      <c r="AH158" s="16">
        <v>51</v>
      </c>
    </row>
    <row r="159" spans="1:34" s="16" customFormat="1" x14ac:dyDescent="0.35">
      <c r="A159" s="10">
        <v>157</v>
      </c>
      <c r="B159" s="10" t="s">
        <v>360</v>
      </c>
      <c r="C159" s="10" t="s">
        <v>361</v>
      </c>
      <c r="D159" s="10" t="s">
        <v>211</v>
      </c>
      <c r="E159" s="36">
        <f>Таблица19101413[[#This Row],[Грунт]]+Таблица19101413[[#This Row],[Щебень]]+Таблица19101413[[#This Row],[Асфальт]]+Таблица19101413[[#This Row],[Бетон]]</f>
        <v>0.5</v>
      </c>
      <c r="F159" s="20">
        <v>3</v>
      </c>
      <c r="G159" s="11">
        <v>0.5</v>
      </c>
      <c r="H159" s="12"/>
      <c r="I159" s="13"/>
      <c r="J159" s="14"/>
      <c r="K159" s="15"/>
      <c r="L159" s="16">
        <v>1</v>
      </c>
      <c r="O159" s="16" t="b">
        <f>OR(Таблица19101413[[#This Row],[Щебень]]&gt;0,Таблица19101413[[#This Row],[Асфальт]]&gt;0,Таблица19101413[[#This Row],[Бетон]]&gt;0)</f>
        <v>0</v>
      </c>
      <c r="R159" s="16">
        <v>156</v>
      </c>
      <c r="V159" s="18"/>
      <c r="W159" s="18">
        <f>Таблица19101413[[#This Row],[Грунт]]+Таблица19101413[[#This Row],[Щебень]]+Таблица19101413[[#This Row],[Асфальт]]+Таблица19101413[[#This Row],[Бетон]]</f>
        <v>0.5</v>
      </c>
      <c r="X159" s="18"/>
      <c r="Y159" s="18"/>
      <c r="Z159" s="18"/>
      <c r="AA159" s="18"/>
      <c r="AH159" s="16">
        <v>52</v>
      </c>
    </row>
    <row r="160" spans="1:34" s="16" customFormat="1" x14ac:dyDescent="0.35">
      <c r="A160" s="10">
        <v>158</v>
      </c>
      <c r="B160" s="10" t="s">
        <v>362</v>
      </c>
      <c r="C160" s="10" t="s">
        <v>363</v>
      </c>
      <c r="D160" s="10" t="s">
        <v>211</v>
      </c>
      <c r="E160" s="36">
        <f>Таблица19101413[[#This Row],[Грунт]]+Таблица19101413[[#This Row],[Щебень]]+Таблица19101413[[#This Row],[Асфальт]]+Таблица19101413[[#This Row],[Бетон]]</f>
        <v>0.4</v>
      </c>
      <c r="F160" s="20">
        <v>3</v>
      </c>
      <c r="G160" s="11">
        <v>0.4</v>
      </c>
      <c r="H160" s="12"/>
      <c r="I160" s="13"/>
      <c r="J160" s="14"/>
      <c r="K160" s="15"/>
      <c r="L160" s="16">
        <v>1</v>
      </c>
      <c r="O160" s="16" t="b">
        <f>OR(Таблица19101413[[#This Row],[Щебень]]&gt;0,Таблица19101413[[#This Row],[Асфальт]]&gt;0,Таблица19101413[[#This Row],[Бетон]]&gt;0)</f>
        <v>0</v>
      </c>
      <c r="R160" s="16">
        <v>157</v>
      </c>
      <c r="V160" s="18"/>
      <c r="W160" s="18">
        <f>Таблица19101413[[#This Row],[Грунт]]+Таблица19101413[[#This Row],[Щебень]]+Таблица19101413[[#This Row],[Асфальт]]+Таблица19101413[[#This Row],[Бетон]]</f>
        <v>0.4</v>
      </c>
      <c r="X160" s="18"/>
      <c r="Y160" s="18"/>
      <c r="Z160" s="18"/>
      <c r="AA160" s="18"/>
      <c r="AH160" s="16">
        <v>53</v>
      </c>
    </row>
    <row r="161" spans="1:34" s="16" customFormat="1" ht="46.5" x14ac:dyDescent="0.35">
      <c r="A161" s="10">
        <v>159</v>
      </c>
      <c r="B161" s="10" t="s">
        <v>364</v>
      </c>
      <c r="C161" s="10" t="s">
        <v>365</v>
      </c>
      <c r="D161" s="10" t="s">
        <v>104</v>
      </c>
      <c r="E161" s="10">
        <f>Таблица19101413[[#This Row],[Грунт]]+Таблица19101413[[#This Row],[Щебень]]+Таблица19101413[[#This Row],[Асфальт]]+Таблица19101413[[#This Row],[Бетон]]</f>
        <v>0.65</v>
      </c>
      <c r="F161" s="10">
        <v>3</v>
      </c>
      <c r="G161" s="11"/>
      <c r="H161" s="12"/>
      <c r="I161" s="13">
        <v>0.65</v>
      </c>
      <c r="J161" s="14"/>
      <c r="K161" s="15"/>
      <c r="L161" s="16">
        <v>1</v>
      </c>
      <c r="O161" s="16" t="b">
        <f>OR(Таблица19101413[[#This Row],[Щебень]]&gt;0,Таблица19101413[[#This Row],[Асфальт]]&gt;0,Таблица19101413[[#This Row],[Бетон]]&gt;0)</f>
        <v>1</v>
      </c>
      <c r="P161" s="16">
        <v>1</v>
      </c>
      <c r="R161" s="16">
        <v>158</v>
      </c>
      <c r="V161" s="18"/>
      <c r="W161" s="18">
        <f>Таблица19101413[[#This Row],[Грунт]]+Таблица19101413[[#This Row],[Щебень]]+Таблица19101413[[#This Row],[Асфальт]]+Таблица19101413[[#This Row],[Бетон]]</f>
        <v>0.65</v>
      </c>
      <c r="X161" s="18"/>
      <c r="Y161" s="18"/>
      <c r="Z161" s="18"/>
      <c r="AA161" s="18"/>
      <c r="AH161" s="16">
        <v>54</v>
      </c>
    </row>
    <row r="162" spans="1:34" s="16" customFormat="1" ht="46.5" x14ac:dyDescent="0.35">
      <c r="A162" s="10">
        <v>160</v>
      </c>
      <c r="B162" s="10" t="s">
        <v>366</v>
      </c>
      <c r="C162" s="10" t="s">
        <v>367</v>
      </c>
      <c r="D162" s="10" t="s">
        <v>104</v>
      </c>
      <c r="E162" s="10">
        <f>Таблица19101413[[#This Row],[Грунт]]+Таблица19101413[[#This Row],[Щебень]]+Таблица19101413[[#This Row],[Асфальт]]+Таблица19101413[[#This Row],[Бетон]]</f>
        <v>0.8</v>
      </c>
      <c r="F162" s="10">
        <v>3</v>
      </c>
      <c r="G162" s="11"/>
      <c r="H162" s="12"/>
      <c r="I162" s="13">
        <v>0.8</v>
      </c>
      <c r="J162" s="14"/>
      <c r="K162" s="15"/>
      <c r="L162" s="16">
        <v>1</v>
      </c>
      <c r="O162" s="16" t="b">
        <f>OR(Таблица19101413[[#This Row],[Щебень]]&gt;0,Таблица19101413[[#This Row],[Асфальт]]&gt;0,Таблица19101413[[#This Row],[Бетон]]&gt;0)</f>
        <v>1</v>
      </c>
      <c r="P162" s="16">
        <v>1</v>
      </c>
      <c r="R162" s="16">
        <v>159</v>
      </c>
      <c r="V162" s="18"/>
      <c r="W162" s="18">
        <f>Таблица19101413[[#This Row],[Грунт]]+Таблица19101413[[#This Row],[Щебень]]+Таблица19101413[[#This Row],[Асфальт]]+Таблица19101413[[#This Row],[Бетон]]</f>
        <v>0.8</v>
      </c>
      <c r="X162" s="18"/>
      <c r="Y162" s="18"/>
      <c r="Z162" s="18"/>
      <c r="AA162" s="18"/>
      <c r="AH162" s="16">
        <v>55</v>
      </c>
    </row>
    <row r="163" spans="1:34" s="16" customFormat="1" ht="46.5" x14ac:dyDescent="0.35">
      <c r="A163" s="10">
        <v>161</v>
      </c>
      <c r="B163" s="10" t="s">
        <v>368</v>
      </c>
      <c r="C163" s="10" t="s">
        <v>369</v>
      </c>
      <c r="D163" s="10" t="s">
        <v>104</v>
      </c>
      <c r="E163" s="10">
        <f>Таблица19101413[[#This Row],[Грунт]]+Таблица19101413[[#This Row],[Щебень]]+Таблица19101413[[#This Row],[Асфальт]]+Таблица19101413[[#This Row],[Бетон]]</f>
        <v>1.8</v>
      </c>
      <c r="F163" s="10">
        <v>3</v>
      </c>
      <c r="G163" s="11"/>
      <c r="H163" s="12"/>
      <c r="I163" s="13">
        <v>1.8</v>
      </c>
      <c r="J163" s="14"/>
      <c r="K163" s="15"/>
      <c r="L163" s="16">
        <v>1</v>
      </c>
      <c r="O163" s="16" t="b">
        <f>OR(Таблица19101413[[#This Row],[Щебень]]&gt;0,Таблица19101413[[#This Row],[Асфальт]]&gt;0,Таблица19101413[[#This Row],[Бетон]]&gt;0)</f>
        <v>1</v>
      </c>
      <c r="P163" s="16">
        <v>1</v>
      </c>
      <c r="R163" s="16">
        <v>160</v>
      </c>
      <c r="V163" s="18"/>
      <c r="W163" s="18">
        <f>Таблица19101413[[#This Row],[Грунт]]+Таблица19101413[[#This Row],[Щебень]]+Таблица19101413[[#This Row],[Асфальт]]+Таблица19101413[[#This Row],[Бетон]]</f>
        <v>1.8</v>
      </c>
      <c r="X163" s="18"/>
      <c r="Y163" s="18"/>
      <c r="Z163" s="18"/>
      <c r="AA163" s="18"/>
      <c r="AH163" s="16">
        <v>56</v>
      </c>
    </row>
    <row r="164" spans="1:34" s="16" customFormat="1" ht="46.5" x14ac:dyDescent="0.35">
      <c r="A164" s="10">
        <v>162</v>
      </c>
      <c r="B164" s="10" t="s">
        <v>370</v>
      </c>
      <c r="C164" s="10" t="s">
        <v>371</v>
      </c>
      <c r="D164" s="10" t="s">
        <v>104</v>
      </c>
      <c r="E164" s="10">
        <f>Таблица19101413[[#This Row],[Грунт]]+Таблица19101413[[#This Row],[Щебень]]+Таблица19101413[[#This Row],[Асфальт]]+Таблица19101413[[#This Row],[Бетон]]</f>
        <v>0.55000000000000004</v>
      </c>
      <c r="F164" s="10">
        <v>3</v>
      </c>
      <c r="G164" s="11"/>
      <c r="H164" s="12"/>
      <c r="I164" s="13">
        <v>0.55000000000000004</v>
      </c>
      <c r="J164" s="14"/>
      <c r="K164" s="15"/>
      <c r="L164" s="16">
        <v>1</v>
      </c>
      <c r="O164" s="16" t="b">
        <f>OR(Таблица19101413[[#This Row],[Щебень]]&gt;0,Таблица19101413[[#This Row],[Асфальт]]&gt;0,Таблица19101413[[#This Row],[Бетон]]&gt;0)</f>
        <v>1</v>
      </c>
      <c r="P164" s="16">
        <v>1</v>
      </c>
      <c r="R164" s="16">
        <v>161</v>
      </c>
      <c r="V164" s="18"/>
      <c r="W164" s="18">
        <f>Таблица19101413[[#This Row],[Грунт]]+Таблица19101413[[#This Row],[Щебень]]+Таблица19101413[[#This Row],[Асфальт]]+Таблица19101413[[#This Row],[Бетон]]</f>
        <v>0.55000000000000004</v>
      </c>
      <c r="X164" s="18"/>
      <c r="Y164" s="18"/>
      <c r="Z164" s="18"/>
      <c r="AA164" s="18"/>
      <c r="AH164" s="16">
        <v>57</v>
      </c>
    </row>
    <row r="165" spans="1:34" s="16" customFormat="1" x14ac:dyDescent="0.35">
      <c r="A165" s="10">
        <v>163</v>
      </c>
      <c r="B165" s="10" t="s">
        <v>372</v>
      </c>
      <c r="C165" s="10" t="s">
        <v>373</v>
      </c>
      <c r="D165" s="10" t="s">
        <v>104</v>
      </c>
      <c r="E165" s="10">
        <f>Таблица19101413[[#This Row],[Грунт]]+Таблица19101413[[#This Row],[Щебень]]+Таблица19101413[[#This Row],[Асфальт]]+Таблица19101413[[#This Row],[Бетон]]</f>
        <v>1.3</v>
      </c>
      <c r="F165" s="10">
        <v>3</v>
      </c>
      <c r="G165" s="11">
        <v>1.3</v>
      </c>
      <c r="H165" s="12"/>
      <c r="I165" s="13"/>
      <c r="J165" s="14"/>
      <c r="K165" s="15"/>
      <c r="L165" s="16">
        <v>1</v>
      </c>
      <c r="O165" s="16" t="b">
        <f>OR(Таблица19101413[[#This Row],[Щебень]]&gt;0,Таблица19101413[[#This Row],[Асфальт]]&gt;0,Таблица19101413[[#This Row],[Бетон]]&gt;0)</f>
        <v>0</v>
      </c>
      <c r="R165" s="16">
        <v>162</v>
      </c>
      <c r="V165" s="18"/>
      <c r="W165" s="18">
        <f>Таблица19101413[[#This Row],[Грунт]]+Таблица19101413[[#This Row],[Щебень]]+Таблица19101413[[#This Row],[Асфальт]]+Таблица19101413[[#This Row],[Бетон]]</f>
        <v>1.3</v>
      </c>
      <c r="X165" s="18"/>
      <c r="Y165" s="18"/>
      <c r="Z165" s="18"/>
      <c r="AA165" s="18"/>
      <c r="AH165" s="16">
        <v>58</v>
      </c>
    </row>
    <row r="166" spans="1:34" s="16" customFormat="1" x14ac:dyDescent="0.35">
      <c r="A166" s="10">
        <v>164</v>
      </c>
      <c r="B166" s="10" t="s">
        <v>374</v>
      </c>
      <c r="C166" s="10" t="s">
        <v>375</v>
      </c>
      <c r="D166" s="10" t="s">
        <v>104</v>
      </c>
      <c r="E166" s="10">
        <f>Таблица19101413[[#This Row],[Грунт]]+Таблица19101413[[#This Row],[Щебень]]+Таблица19101413[[#This Row],[Асфальт]]+Таблица19101413[[#This Row],[Бетон]]</f>
        <v>0.5</v>
      </c>
      <c r="F166" s="10">
        <v>3</v>
      </c>
      <c r="G166" s="11">
        <v>0.5</v>
      </c>
      <c r="H166" s="12"/>
      <c r="I166" s="13"/>
      <c r="J166" s="14"/>
      <c r="K166" s="15"/>
      <c r="L166" s="16">
        <v>1</v>
      </c>
      <c r="O166" s="16" t="b">
        <f>OR(Таблица19101413[[#This Row],[Щебень]]&gt;0,Таблица19101413[[#This Row],[Асфальт]]&gt;0,Таблица19101413[[#This Row],[Бетон]]&gt;0)</f>
        <v>0</v>
      </c>
      <c r="R166" s="16">
        <v>163</v>
      </c>
      <c r="V166" s="18"/>
      <c r="W166" s="18">
        <f>Таблица19101413[[#This Row],[Грунт]]+Таблица19101413[[#This Row],[Щебень]]+Таблица19101413[[#This Row],[Асфальт]]+Таблица19101413[[#This Row],[Бетон]]</f>
        <v>0.5</v>
      </c>
      <c r="X166" s="18"/>
      <c r="Y166" s="18"/>
      <c r="Z166" s="18"/>
      <c r="AA166" s="18"/>
      <c r="AH166" s="16">
        <v>59</v>
      </c>
    </row>
    <row r="167" spans="1:34" s="16" customFormat="1" x14ac:dyDescent="0.35">
      <c r="A167" s="10">
        <v>165</v>
      </c>
      <c r="B167" s="10" t="s">
        <v>376</v>
      </c>
      <c r="C167" s="10" t="s">
        <v>377</v>
      </c>
      <c r="D167" s="10" t="s">
        <v>104</v>
      </c>
      <c r="E167" s="10">
        <f>Таблица19101413[[#This Row],[Грунт]]+Таблица19101413[[#This Row],[Щебень]]+Таблица19101413[[#This Row],[Асфальт]]+Таблица19101413[[#This Row],[Бетон]]</f>
        <v>5.2</v>
      </c>
      <c r="F167" s="10">
        <v>3</v>
      </c>
      <c r="G167" s="11">
        <v>3.7</v>
      </c>
      <c r="H167" s="12"/>
      <c r="I167" s="13">
        <v>1.5</v>
      </c>
      <c r="J167" s="14"/>
      <c r="K167" s="15"/>
      <c r="L167" s="16">
        <v>1</v>
      </c>
      <c r="O167" s="16" t="b">
        <f>OR(Таблица19101413[[#This Row],[Щебень]]&gt;0,Таблица19101413[[#This Row],[Асфальт]]&gt;0,Таблица19101413[[#This Row],[Бетон]]&gt;0)</f>
        <v>1</v>
      </c>
      <c r="P167" s="16">
        <v>1</v>
      </c>
      <c r="R167" s="16">
        <v>164</v>
      </c>
      <c r="V167" s="18"/>
      <c r="W167" s="18">
        <f>Таблица19101413[[#This Row],[Грунт]]+Таблица19101413[[#This Row],[Щебень]]+Таблица19101413[[#This Row],[Асфальт]]+Таблица19101413[[#This Row],[Бетон]]</f>
        <v>5.2</v>
      </c>
      <c r="X167" s="18"/>
      <c r="Y167" s="18"/>
      <c r="Z167" s="18"/>
      <c r="AA167" s="18"/>
      <c r="AH167" s="16">
        <v>60</v>
      </c>
    </row>
    <row r="168" spans="1:34" s="16" customFormat="1" x14ac:dyDescent="0.35">
      <c r="A168" s="10">
        <v>166</v>
      </c>
      <c r="B168" s="10" t="s">
        <v>378</v>
      </c>
      <c r="C168" s="10" t="s">
        <v>379</v>
      </c>
      <c r="D168" s="10" t="s">
        <v>104</v>
      </c>
      <c r="E168" s="10">
        <f>Таблица19101413[[#This Row],[Грунт]]+Таблица19101413[[#This Row],[Щебень]]+Таблица19101413[[#This Row],[Асфальт]]+Таблица19101413[[#This Row],[Бетон]]</f>
        <v>2.4</v>
      </c>
      <c r="F168" s="10">
        <v>3</v>
      </c>
      <c r="G168" s="11">
        <v>0.4</v>
      </c>
      <c r="H168" s="12">
        <v>2</v>
      </c>
      <c r="I168" s="13"/>
      <c r="J168" s="14"/>
      <c r="K168" s="15"/>
      <c r="L168" s="16">
        <v>1</v>
      </c>
      <c r="O168" s="16" t="b">
        <f>OR(Таблица19101413[[#This Row],[Щебень]]&gt;0,Таблица19101413[[#This Row],[Асфальт]]&gt;0,Таблица19101413[[#This Row],[Бетон]]&gt;0)</f>
        <v>1</v>
      </c>
      <c r="P168" s="16">
        <v>1</v>
      </c>
      <c r="R168" s="16">
        <v>165</v>
      </c>
      <c r="V168" s="18"/>
      <c r="W168" s="18">
        <f>Таблица19101413[[#This Row],[Грунт]]+Таблица19101413[[#This Row],[Щебень]]+Таблица19101413[[#This Row],[Асфальт]]+Таблица19101413[[#This Row],[Бетон]]</f>
        <v>2.4</v>
      </c>
      <c r="X168" s="18"/>
      <c r="Y168" s="18"/>
      <c r="Z168" s="18"/>
      <c r="AA168" s="18"/>
      <c r="AH168" s="16">
        <v>61</v>
      </c>
    </row>
    <row r="169" spans="1:34" s="16" customFormat="1" x14ac:dyDescent="0.35">
      <c r="A169" s="10">
        <v>167</v>
      </c>
      <c r="B169" s="10" t="s">
        <v>380</v>
      </c>
      <c r="C169" s="10" t="s">
        <v>381</v>
      </c>
      <c r="D169" s="10" t="s">
        <v>104</v>
      </c>
      <c r="E169" s="10">
        <f>Таблица19101413[[#This Row],[Грунт]]+Таблица19101413[[#This Row],[Щебень]]+Таблица19101413[[#This Row],[Асфальт]]+Таблица19101413[[#This Row],[Бетон]]</f>
        <v>0.95</v>
      </c>
      <c r="F169" s="10">
        <v>3</v>
      </c>
      <c r="G169" s="11">
        <v>0.95</v>
      </c>
      <c r="H169" s="12"/>
      <c r="I169" s="13"/>
      <c r="J169" s="14"/>
      <c r="K169" s="15"/>
      <c r="L169" s="16">
        <v>1</v>
      </c>
      <c r="O169" s="16" t="b">
        <f>OR(Таблица19101413[[#This Row],[Щебень]]&gt;0,Таблица19101413[[#This Row],[Асфальт]]&gt;0,Таблица19101413[[#This Row],[Бетон]]&gt;0)</f>
        <v>0</v>
      </c>
      <c r="R169" s="16">
        <v>166</v>
      </c>
      <c r="V169" s="18"/>
      <c r="W169" s="18">
        <f>Таблица19101413[[#This Row],[Грунт]]+Таблица19101413[[#This Row],[Щебень]]+Таблица19101413[[#This Row],[Асфальт]]+Таблица19101413[[#This Row],[Бетон]]</f>
        <v>0.95</v>
      </c>
      <c r="X169" s="18"/>
      <c r="Y169" s="18"/>
      <c r="Z169" s="18"/>
      <c r="AA169" s="18"/>
      <c r="AH169" s="16">
        <v>62</v>
      </c>
    </row>
    <row r="170" spans="1:34" s="16" customFormat="1" x14ac:dyDescent="0.35">
      <c r="A170" s="10">
        <v>168</v>
      </c>
      <c r="B170" s="10" t="s">
        <v>382</v>
      </c>
      <c r="C170" s="10" t="s">
        <v>383</v>
      </c>
      <c r="D170" s="10" t="s">
        <v>104</v>
      </c>
      <c r="E170" s="10">
        <f>Таблица19101413[[#This Row],[Грунт]]+Таблица19101413[[#This Row],[Щебень]]+Таблица19101413[[#This Row],[Асфальт]]+Таблица19101413[[#This Row],[Бетон]]</f>
        <v>1.1000000000000001</v>
      </c>
      <c r="F170" s="10">
        <v>3</v>
      </c>
      <c r="G170" s="11">
        <v>1.1000000000000001</v>
      </c>
      <c r="H170" s="12"/>
      <c r="I170" s="13"/>
      <c r="J170" s="14"/>
      <c r="K170" s="15"/>
      <c r="L170" s="16">
        <v>1</v>
      </c>
      <c r="O170" s="16" t="b">
        <f>OR(Таблица19101413[[#This Row],[Щебень]]&gt;0,Таблица19101413[[#This Row],[Асфальт]]&gt;0,Таблица19101413[[#This Row],[Бетон]]&gt;0)</f>
        <v>0</v>
      </c>
      <c r="R170" s="16">
        <v>167</v>
      </c>
      <c r="V170" s="18"/>
      <c r="W170" s="18">
        <f>Таблица19101413[[#This Row],[Грунт]]+Таблица19101413[[#This Row],[Щебень]]+Таблица19101413[[#This Row],[Асфальт]]+Таблица19101413[[#This Row],[Бетон]]</f>
        <v>1.1000000000000001</v>
      </c>
      <c r="X170" s="18"/>
      <c r="Y170" s="18"/>
      <c r="Z170" s="18"/>
      <c r="AA170" s="18"/>
      <c r="AH170" s="16">
        <v>63</v>
      </c>
    </row>
    <row r="171" spans="1:34" s="16" customFormat="1" x14ac:dyDescent="0.35">
      <c r="A171" s="10">
        <v>169</v>
      </c>
      <c r="B171" s="10" t="s">
        <v>384</v>
      </c>
      <c r="C171" s="10" t="s">
        <v>385</v>
      </c>
      <c r="D171" s="10" t="s">
        <v>104</v>
      </c>
      <c r="E171" s="10">
        <f>Таблица19101413[[#This Row],[Грунт]]+Таблица19101413[[#This Row],[Щебень]]+Таблица19101413[[#This Row],[Асфальт]]+Таблица19101413[[#This Row],[Бетон]]</f>
        <v>0.5</v>
      </c>
      <c r="F171" s="10">
        <v>3</v>
      </c>
      <c r="G171" s="11">
        <v>0.5</v>
      </c>
      <c r="H171" s="12"/>
      <c r="I171" s="13"/>
      <c r="J171" s="14"/>
      <c r="K171" s="15"/>
      <c r="L171" s="16">
        <v>1</v>
      </c>
      <c r="O171" s="16" t="b">
        <f>OR(Таблица19101413[[#This Row],[Щебень]]&gt;0,Таблица19101413[[#This Row],[Асфальт]]&gt;0,Таблица19101413[[#This Row],[Бетон]]&gt;0)</f>
        <v>0</v>
      </c>
      <c r="R171" s="16">
        <v>168</v>
      </c>
      <c r="V171" s="18"/>
      <c r="W171" s="18">
        <f>Таблица19101413[[#This Row],[Грунт]]+Таблица19101413[[#This Row],[Щебень]]+Таблица19101413[[#This Row],[Асфальт]]+Таблица19101413[[#This Row],[Бетон]]</f>
        <v>0.5</v>
      </c>
      <c r="X171" s="18"/>
      <c r="Y171" s="18"/>
      <c r="Z171" s="18"/>
      <c r="AA171" s="18"/>
      <c r="AH171" s="16">
        <v>64</v>
      </c>
    </row>
    <row r="172" spans="1:34" s="16" customFormat="1" x14ac:dyDescent="0.35">
      <c r="A172" s="10">
        <v>170</v>
      </c>
      <c r="B172" s="10" t="s">
        <v>386</v>
      </c>
      <c r="C172" s="10" t="s">
        <v>387</v>
      </c>
      <c r="D172" s="10" t="s">
        <v>104</v>
      </c>
      <c r="E172" s="10">
        <f>Таблица19101413[[#This Row],[Грунт]]+Таблица19101413[[#This Row],[Щебень]]+Таблица19101413[[#This Row],[Асфальт]]+Таблица19101413[[#This Row],[Бетон]]</f>
        <v>1.2</v>
      </c>
      <c r="F172" s="10">
        <v>3</v>
      </c>
      <c r="G172" s="11">
        <v>1</v>
      </c>
      <c r="H172" s="12"/>
      <c r="I172" s="13">
        <v>0.2</v>
      </c>
      <c r="J172" s="14"/>
      <c r="K172" s="15"/>
      <c r="L172" s="16">
        <v>1</v>
      </c>
      <c r="O172" s="16" t="b">
        <f>OR(Таблица19101413[[#This Row],[Щебень]]&gt;0,Таблица19101413[[#This Row],[Асфальт]]&gt;0,Таблица19101413[[#This Row],[Бетон]]&gt;0)</f>
        <v>1</v>
      </c>
      <c r="P172" s="16">
        <v>1</v>
      </c>
      <c r="R172" s="16">
        <v>169</v>
      </c>
      <c r="V172" s="18"/>
      <c r="W172" s="18">
        <f>Таблица19101413[[#This Row],[Грунт]]+Таблица19101413[[#This Row],[Щебень]]+Таблица19101413[[#This Row],[Асфальт]]+Таблица19101413[[#This Row],[Бетон]]</f>
        <v>1.2</v>
      </c>
      <c r="X172" s="18"/>
      <c r="Y172" s="18"/>
      <c r="Z172" s="18"/>
      <c r="AA172" s="18"/>
      <c r="AH172" s="16">
        <v>65</v>
      </c>
    </row>
    <row r="173" spans="1:34" s="16" customFormat="1" ht="46.5" x14ac:dyDescent="0.35">
      <c r="A173" s="10">
        <v>171</v>
      </c>
      <c r="B173" s="10" t="s">
        <v>388</v>
      </c>
      <c r="C173" s="10" t="s">
        <v>389</v>
      </c>
      <c r="D173" s="10" t="s">
        <v>104</v>
      </c>
      <c r="E173" s="10">
        <f>Таблица19101413[[#This Row],[Грунт]]+Таблица19101413[[#This Row],[Щебень]]+Таблица19101413[[#This Row],[Асфальт]]+Таблица19101413[[#This Row],[Бетон]]</f>
        <v>0.6</v>
      </c>
      <c r="F173" s="10">
        <v>3</v>
      </c>
      <c r="G173" s="11"/>
      <c r="H173" s="12">
        <v>0.6</v>
      </c>
      <c r="I173" s="13"/>
      <c r="J173" s="14"/>
      <c r="K173" s="15"/>
      <c r="L173" s="16">
        <v>1</v>
      </c>
      <c r="O173" s="16" t="b">
        <f>OR(Таблица19101413[[#This Row],[Щебень]]&gt;0,Таблица19101413[[#This Row],[Асфальт]]&gt;0,Таблица19101413[[#This Row],[Бетон]]&gt;0)</f>
        <v>1</v>
      </c>
      <c r="P173" s="16">
        <v>1</v>
      </c>
      <c r="R173" s="16">
        <v>170</v>
      </c>
      <c r="V173" s="18"/>
      <c r="W173" s="18">
        <f>Таблица19101413[[#This Row],[Грунт]]+Таблица19101413[[#This Row],[Щебень]]+Таблица19101413[[#This Row],[Асфальт]]+Таблица19101413[[#This Row],[Бетон]]</f>
        <v>0.6</v>
      </c>
      <c r="X173" s="18"/>
      <c r="Y173" s="18"/>
      <c r="Z173" s="18"/>
      <c r="AA173" s="18"/>
      <c r="AH173" s="16">
        <v>66</v>
      </c>
    </row>
    <row r="174" spans="1:34" s="16" customFormat="1" x14ac:dyDescent="0.35">
      <c r="A174" s="10">
        <v>172</v>
      </c>
      <c r="B174" s="10" t="s">
        <v>390</v>
      </c>
      <c r="C174" s="10" t="s">
        <v>391</v>
      </c>
      <c r="D174" s="10" t="s">
        <v>192</v>
      </c>
      <c r="E174" s="10">
        <f>Таблица19101413[[#This Row],[Грунт]]+Таблица19101413[[#This Row],[Щебень]]+Таблица19101413[[#This Row],[Асфальт]]+Таблица19101413[[#This Row],[Бетон]]</f>
        <v>2</v>
      </c>
      <c r="F174" s="10">
        <v>3</v>
      </c>
      <c r="G174" s="40">
        <v>0.2</v>
      </c>
      <c r="H174" s="12">
        <v>0.3</v>
      </c>
      <c r="I174" s="13">
        <v>1</v>
      </c>
      <c r="J174" s="14">
        <v>0.5</v>
      </c>
      <c r="K174" s="15"/>
      <c r="L174" s="16" t="s">
        <v>31</v>
      </c>
      <c r="O174" s="16" t="b">
        <f>OR(Таблица19101413[[#This Row],[Щебень]]&gt;0,Таблица19101413[[#This Row],[Асфальт]]&gt;0,Таблица19101413[[#This Row],[Бетон]]&gt;0)</f>
        <v>1</v>
      </c>
      <c r="P174" s="16">
        <v>1</v>
      </c>
      <c r="Q174" s="16">
        <v>1.7</v>
      </c>
      <c r="R174" s="16">
        <v>171</v>
      </c>
      <c r="V174" s="18"/>
      <c r="W174" s="18">
        <f>Таблица19101413[[#This Row],[Грунт]]+Таблица19101413[[#This Row],[Щебень]]+Таблица19101413[[#This Row],[Асфальт]]+Таблица19101413[[#This Row],[Бетон]]</f>
        <v>2</v>
      </c>
      <c r="X174" s="18"/>
      <c r="Y174" s="18"/>
      <c r="Z174" s="18"/>
      <c r="AA174" s="18"/>
      <c r="AH174" s="16">
        <v>67</v>
      </c>
    </row>
    <row r="175" spans="1:34" s="16" customFormat="1" x14ac:dyDescent="0.35">
      <c r="A175" s="10">
        <v>173</v>
      </c>
      <c r="B175" s="10" t="s">
        <v>392</v>
      </c>
      <c r="C175" s="10" t="s">
        <v>393</v>
      </c>
      <c r="D175" s="10" t="s">
        <v>192</v>
      </c>
      <c r="E175" s="10">
        <f>Таблица19101413[[#This Row],[Грунт]]+Таблица19101413[[#This Row],[Щебень]]+Таблица19101413[[#This Row],[Асфальт]]+Таблица19101413[[#This Row],[Бетон]]</f>
        <v>0.3</v>
      </c>
      <c r="F175" s="10">
        <v>3</v>
      </c>
      <c r="G175" s="40">
        <v>0.3</v>
      </c>
      <c r="H175" s="12"/>
      <c r="I175" s="13"/>
      <c r="J175" s="14"/>
      <c r="K175" s="15"/>
      <c r="L175" s="16">
        <v>1</v>
      </c>
      <c r="O175" s="16" t="b">
        <f>OR(Таблица19101413[[#This Row],[Щебень]]&gt;0,Таблица19101413[[#This Row],[Асфальт]]&gt;0,Таблица19101413[[#This Row],[Бетон]]&gt;0)</f>
        <v>0</v>
      </c>
      <c r="R175" s="16">
        <v>172</v>
      </c>
      <c r="V175" s="18"/>
      <c r="W175" s="18">
        <f>Таблица19101413[[#This Row],[Грунт]]+Таблица19101413[[#This Row],[Щебень]]+Таблица19101413[[#This Row],[Асфальт]]+Таблица19101413[[#This Row],[Бетон]]</f>
        <v>0.3</v>
      </c>
      <c r="X175" s="18"/>
      <c r="Y175" s="18"/>
      <c r="Z175" s="18"/>
      <c r="AA175" s="18"/>
      <c r="AH175" s="16">
        <v>68</v>
      </c>
    </row>
    <row r="176" spans="1:34" s="16" customFormat="1" x14ac:dyDescent="0.35">
      <c r="A176" s="10">
        <v>174</v>
      </c>
      <c r="B176" s="10" t="s">
        <v>394</v>
      </c>
      <c r="C176" s="10" t="s">
        <v>395</v>
      </c>
      <c r="D176" s="10" t="s">
        <v>192</v>
      </c>
      <c r="E176" s="10">
        <f>Таблица19101413[[#This Row],[Грунт]]+Таблица19101413[[#This Row],[Щебень]]+Таблица19101413[[#This Row],[Асфальт]]+Таблица19101413[[#This Row],[Бетон]]</f>
        <v>0.85</v>
      </c>
      <c r="F176" s="10">
        <v>3</v>
      </c>
      <c r="G176" s="40">
        <v>0.85</v>
      </c>
      <c r="H176" s="12"/>
      <c r="I176" s="13"/>
      <c r="J176" s="14"/>
      <c r="K176" s="15"/>
      <c r="L176" s="16">
        <v>1</v>
      </c>
      <c r="O176" s="16" t="b">
        <f>OR(Таблица19101413[[#This Row],[Щебень]]&gt;0,Таблица19101413[[#This Row],[Асфальт]]&gt;0,Таблица19101413[[#This Row],[Бетон]]&gt;0)</f>
        <v>0</v>
      </c>
      <c r="R176" s="16">
        <v>173</v>
      </c>
      <c r="V176" s="18"/>
      <c r="W176" s="18">
        <f>Таблица19101413[[#This Row],[Грунт]]+Таблица19101413[[#This Row],[Щебень]]+Таблица19101413[[#This Row],[Асфальт]]+Таблица19101413[[#This Row],[Бетон]]</f>
        <v>0.85</v>
      </c>
      <c r="X176" s="18"/>
      <c r="Y176" s="18"/>
      <c r="Z176" s="18"/>
      <c r="AA176" s="18"/>
      <c r="AH176" s="16">
        <v>69</v>
      </c>
    </row>
    <row r="177" spans="1:34" s="16" customFormat="1" x14ac:dyDescent="0.35">
      <c r="A177" s="10">
        <v>175</v>
      </c>
      <c r="B177" s="10" t="s">
        <v>396</v>
      </c>
      <c r="C177" s="10" t="s">
        <v>397</v>
      </c>
      <c r="D177" s="10" t="s">
        <v>192</v>
      </c>
      <c r="E177" s="10">
        <f>Таблица19101413[[#This Row],[Грунт]]+Таблица19101413[[#This Row],[Щебень]]+Таблица19101413[[#This Row],[Асфальт]]+Таблица19101413[[#This Row],[Бетон]]</f>
        <v>0.4</v>
      </c>
      <c r="F177" s="10">
        <v>3</v>
      </c>
      <c r="G177" s="40">
        <v>0.4</v>
      </c>
      <c r="H177" s="12"/>
      <c r="I177" s="13"/>
      <c r="J177" s="14"/>
      <c r="K177" s="15"/>
      <c r="L177" s="16">
        <v>1</v>
      </c>
      <c r="O177" s="16" t="b">
        <f>OR(Таблица19101413[[#This Row],[Щебень]]&gt;0,Таблица19101413[[#This Row],[Асфальт]]&gt;0,Таблица19101413[[#This Row],[Бетон]]&gt;0)</f>
        <v>0</v>
      </c>
      <c r="R177" s="16">
        <v>174</v>
      </c>
      <c r="V177" s="18"/>
      <c r="W177" s="18">
        <f>Таблица19101413[[#This Row],[Грунт]]+Таблица19101413[[#This Row],[Щебень]]+Таблица19101413[[#This Row],[Асфальт]]+Таблица19101413[[#This Row],[Бетон]]</f>
        <v>0.4</v>
      </c>
      <c r="X177" s="18"/>
      <c r="Y177" s="18"/>
      <c r="Z177" s="18"/>
      <c r="AA177" s="18"/>
      <c r="AH177" s="16">
        <v>70</v>
      </c>
    </row>
    <row r="178" spans="1:34" s="16" customFormat="1" x14ac:dyDescent="0.35">
      <c r="A178" s="10">
        <v>176</v>
      </c>
      <c r="B178" s="10" t="s">
        <v>398</v>
      </c>
      <c r="C178" s="10" t="s">
        <v>399</v>
      </c>
      <c r="D178" s="10" t="s">
        <v>192</v>
      </c>
      <c r="E178" s="10">
        <f>Таблица19101413[[#This Row],[Грунт]]+Таблица19101413[[#This Row],[Щебень]]+Таблица19101413[[#This Row],[Асфальт]]+Таблица19101413[[#This Row],[Бетон]]</f>
        <v>1.45</v>
      </c>
      <c r="F178" s="10">
        <v>3</v>
      </c>
      <c r="G178" s="40">
        <v>1.45</v>
      </c>
      <c r="H178" s="12"/>
      <c r="I178" s="13"/>
      <c r="J178" s="14"/>
      <c r="K178" s="15"/>
      <c r="L178" s="16">
        <v>1</v>
      </c>
      <c r="O178" s="16" t="b">
        <f>OR(Таблица19101413[[#This Row],[Щебень]]&gt;0,Таблица19101413[[#This Row],[Асфальт]]&gt;0,Таблица19101413[[#This Row],[Бетон]]&gt;0)</f>
        <v>0</v>
      </c>
      <c r="R178" s="16">
        <v>175</v>
      </c>
      <c r="V178" s="18"/>
      <c r="W178" s="18">
        <f>Таблица19101413[[#This Row],[Грунт]]+Таблица19101413[[#This Row],[Щебень]]+Таблица19101413[[#This Row],[Асфальт]]+Таблица19101413[[#This Row],[Бетон]]</f>
        <v>1.45</v>
      </c>
      <c r="X178" s="18"/>
      <c r="Y178" s="18"/>
      <c r="Z178" s="18"/>
      <c r="AA178" s="18"/>
      <c r="AH178" s="16">
        <v>71</v>
      </c>
    </row>
    <row r="179" spans="1:34" s="16" customFormat="1" x14ac:dyDescent="0.35">
      <c r="A179" s="10">
        <v>177</v>
      </c>
      <c r="B179" s="10" t="s">
        <v>400</v>
      </c>
      <c r="C179" s="10" t="s">
        <v>401</v>
      </c>
      <c r="D179" s="10" t="s">
        <v>192</v>
      </c>
      <c r="E179" s="10">
        <f>Таблица19101413[[#This Row],[Грунт]]+Таблица19101413[[#This Row],[Щебень]]+Таблица19101413[[#This Row],[Асфальт]]+Таблица19101413[[#This Row],[Бетон]]</f>
        <v>0.8</v>
      </c>
      <c r="F179" s="10">
        <v>3</v>
      </c>
      <c r="G179" s="40">
        <v>0.8</v>
      </c>
      <c r="H179" s="12"/>
      <c r="I179" s="13"/>
      <c r="J179" s="14"/>
      <c r="K179" s="15"/>
      <c r="L179" s="16">
        <v>1</v>
      </c>
      <c r="O179" s="16" t="b">
        <f>OR(Таблица19101413[[#This Row],[Щебень]]&gt;0,Таблица19101413[[#This Row],[Асфальт]]&gt;0,Таблица19101413[[#This Row],[Бетон]]&gt;0)</f>
        <v>0</v>
      </c>
      <c r="R179" s="16">
        <v>176</v>
      </c>
      <c r="V179" s="18"/>
      <c r="W179" s="18">
        <f>Таблица19101413[[#This Row],[Грунт]]+Таблица19101413[[#This Row],[Щебень]]+Таблица19101413[[#This Row],[Асфальт]]+Таблица19101413[[#This Row],[Бетон]]</f>
        <v>0.8</v>
      </c>
      <c r="X179" s="18"/>
      <c r="Y179" s="18"/>
      <c r="Z179" s="18"/>
      <c r="AA179" s="18"/>
      <c r="AH179" s="16">
        <v>72</v>
      </c>
    </row>
    <row r="180" spans="1:34" s="16" customFormat="1" x14ac:dyDescent="0.35">
      <c r="A180" s="10">
        <v>178</v>
      </c>
      <c r="B180" s="10" t="s">
        <v>402</v>
      </c>
      <c r="C180" s="10" t="s">
        <v>403</v>
      </c>
      <c r="D180" s="10" t="s">
        <v>192</v>
      </c>
      <c r="E180" s="10">
        <f>Таблица19101413[[#This Row],[Грунт]]+Таблица19101413[[#This Row],[Щебень]]+Таблица19101413[[#This Row],[Асфальт]]+Таблица19101413[[#This Row],[Бетон]]</f>
        <v>1.5</v>
      </c>
      <c r="F180" s="10">
        <v>3</v>
      </c>
      <c r="G180" s="40">
        <v>1.5</v>
      </c>
      <c r="H180" s="12"/>
      <c r="I180" s="13"/>
      <c r="J180" s="14"/>
      <c r="K180" s="15"/>
      <c r="L180" s="16">
        <v>1</v>
      </c>
      <c r="O180" s="16" t="b">
        <f>OR(Таблица19101413[[#This Row],[Щебень]]&gt;0,Таблица19101413[[#This Row],[Асфальт]]&gt;0,Таблица19101413[[#This Row],[Бетон]]&gt;0)</f>
        <v>0</v>
      </c>
      <c r="R180" s="16">
        <v>177</v>
      </c>
      <c r="V180" s="18"/>
      <c r="W180" s="18">
        <f>Таблица19101413[[#This Row],[Грунт]]+Таблица19101413[[#This Row],[Щебень]]+Таблица19101413[[#This Row],[Асфальт]]+Таблица19101413[[#This Row],[Бетон]]</f>
        <v>1.5</v>
      </c>
      <c r="X180" s="18"/>
      <c r="Y180" s="18"/>
      <c r="Z180" s="18"/>
      <c r="AA180" s="18"/>
      <c r="AH180" s="16">
        <v>73</v>
      </c>
    </row>
    <row r="181" spans="1:34" s="16" customFormat="1" x14ac:dyDescent="0.35">
      <c r="A181" s="10">
        <v>179</v>
      </c>
      <c r="B181" s="10" t="s">
        <v>404</v>
      </c>
      <c r="C181" s="10" t="s">
        <v>405</v>
      </c>
      <c r="D181" s="10" t="s">
        <v>192</v>
      </c>
      <c r="E181" s="10">
        <f>Таблица19101413[[#This Row],[Грунт]]+Таблица19101413[[#This Row],[Щебень]]+Таблица19101413[[#This Row],[Асфальт]]+Таблица19101413[[#This Row],[Бетон]]</f>
        <v>0.65</v>
      </c>
      <c r="F181" s="10">
        <v>3</v>
      </c>
      <c r="G181" s="40">
        <v>0.65</v>
      </c>
      <c r="H181" s="12"/>
      <c r="I181" s="13"/>
      <c r="J181" s="14"/>
      <c r="K181" s="15"/>
      <c r="L181" s="16">
        <v>1</v>
      </c>
      <c r="O181" s="16" t="b">
        <f>OR(Таблица19101413[[#This Row],[Щебень]]&gt;0,Таблица19101413[[#This Row],[Асфальт]]&gt;0,Таблица19101413[[#This Row],[Бетон]]&gt;0)</f>
        <v>0</v>
      </c>
      <c r="R181" s="16">
        <v>178</v>
      </c>
      <c r="V181" s="18"/>
      <c r="W181" s="18">
        <f>Таблица19101413[[#This Row],[Грунт]]+Таблица19101413[[#This Row],[Щебень]]+Таблица19101413[[#This Row],[Асфальт]]+Таблица19101413[[#This Row],[Бетон]]</f>
        <v>0.65</v>
      </c>
      <c r="X181" s="18"/>
      <c r="Y181" s="18"/>
      <c r="Z181" s="18"/>
      <c r="AA181" s="18"/>
      <c r="AH181" s="16">
        <v>74</v>
      </c>
    </row>
    <row r="182" spans="1:34" s="16" customFormat="1" x14ac:dyDescent="0.35">
      <c r="A182" s="10">
        <v>180</v>
      </c>
      <c r="B182" s="10" t="s">
        <v>406</v>
      </c>
      <c r="C182" s="10" t="s">
        <v>407</v>
      </c>
      <c r="D182" s="10" t="s">
        <v>192</v>
      </c>
      <c r="E182" s="10">
        <f>Таблица19101413[[#This Row],[Грунт]]+Таблица19101413[[#This Row],[Щебень]]+Таблица19101413[[#This Row],[Асфальт]]+Таблица19101413[[#This Row],[Бетон]]</f>
        <v>0.75</v>
      </c>
      <c r="F182" s="10">
        <v>3</v>
      </c>
      <c r="G182" s="40">
        <v>0.75</v>
      </c>
      <c r="H182" s="12"/>
      <c r="I182" s="13"/>
      <c r="J182" s="14"/>
      <c r="K182" s="15"/>
      <c r="L182" s="16">
        <v>1</v>
      </c>
      <c r="O182" s="16" t="b">
        <f>OR(Таблица19101413[[#This Row],[Щебень]]&gt;0,Таблица19101413[[#This Row],[Асфальт]]&gt;0,Таблица19101413[[#This Row],[Бетон]]&gt;0)</f>
        <v>0</v>
      </c>
      <c r="R182" s="16">
        <v>179</v>
      </c>
      <c r="V182" s="18"/>
      <c r="W182" s="18">
        <f>Таблица19101413[[#This Row],[Грунт]]+Таблица19101413[[#This Row],[Щебень]]+Таблица19101413[[#This Row],[Асфальт]]+Таблица19101413[[#This Row],[Бетон]]</f>
        <v>0.75</v>
      </c>
      <c r="X182" s="18"/>
      <c r="Y182" s="18"/>
      <c r="Z182" s="18"/>
      <c r="AA182" s="18"/>
      <c r="AH182" s="16">
        <v>75</v>
      </c>
    </row>
    <row r="183" spans="1:34" s="16" customFormat="1" x14ac:dyDescent="0.35">
      <c r="A183" s="10">
        <v>181</v>
      </c>
      <c r="B183" s="10" t="s">
        <v>408</v>
      </c>
      <c r="C183" s="10" t="s">
        <v>409</v>
      </c>
      <c r="D183" s="10" t="s">
        <v>192</v>
      </c>
      <c r="E183" s="10">
        <f>Таблица19101413[[#This Row],[Грунт]]+Таблица19101413[[#This Row],[Щебень]]+Таблица19101413[[#This Row],[Асфальт]]+Таблица19101413[[#This Row],[Бетон]]</f>
        <v>0.6</v>
      </c>
      <c r="F183" s="10">
        <v>3</v>
      </c>
      <c r="G183" s="40">
        <v>0.6</v>
      </c>
      <c r="H183" s="12"/>
      <c r="I183" s="13"/>
      <c r="J183" s="14"/>
      <c r="K183" s="15"/>
      <c r="L183" s="16">
        <v>1</v>
      </c>
      <c r="O183" s="16" t="b">
        <f>OR(Таблица19101413[[#This Row],[Щебень]]&gt;0,Таблица19101413[[#This Row],[Асфальт]]&gt;0,Таблица19101413[[#This Row],[Бетон]]&gt;0)</f>
        <v>0</v>
      </c>
      <c r="R183" s="16">
        <v>180</v>
      </c>
      <c r="V183" s="18"/>
      <c r="W183" s="18">
        <f>Таблица19101413[[#This Row],[Грунт]]+Таблица19101413[[#This Row],[Щебень]]+Таблица19101413[[#This Row],[Асфальт]]+Таблица19101413[[#This Row],[Бетон]]</f>
        <v>0.6</v>
      </c>
      <c r="X183" s="18"/>
      <c r="Y183" s="18"/>
      <c r="Z183" s="18"/>
      <c r="AA183" s="18"/>
      <c r="AH183" s="16">
        <v>76</v>
      </c>
    </row>
    <row r="184" spans="1:34" s="16" customFormat="1" x14ac:dyDescent="0.35">
      <c r="A184" s="10">
        <v>182</v>
      </c>
      <c r="B184" s="10" t="s">
        <v>410</v>
      </c>
      <c r="C184" s="10" t="s">
        <v>411</v>
      </c>
      <c r="D184" s="10" t="s">
        <v>192</v>
      </c>
      <c r="E184" s="10">
        <f>Таблица19101413[[#This Row],[Грунт]]+Таблица19101413[[#This Row],[Щебень]]+Таблица19101413[[#This Row],[Асфальт]]+Таблица19101413[[#This Row],[Бетон]]</f>
        <v>0.3</v>
      </c>
      <c r="F184" s="10">
        <v>3</v>
      </c>
      <c r="G184" s="40">
        <v>0.3</v>
      </c>
      <c r="H184" s="12"/>
      <c r="I184" s="13"/>
      <c r="J184" s="14"/>
      <c r="K184" s="15"/>
      <c r="L184" s="16">
        <v>1</v>
      </c>
      <c r="O184" s="16" t="b">
        <f>OR(Таблица19101413[[#This Row],[Щебень]]&gt;0,Таблица19101413[[#This Row],[Асфальт]]&gt;0,Таблица19101413[[#This Row],[Бетон]]&gt;0)</f>
        <v>0</v>
      </c>
      <c r="R184" s="16">
        <v>181</v>
      </c>
      <c r="V184" s="18"/>
      <c r="W184" s="18">
        <f>Таблица19101413[[#This Row],[Грунт]]+Таблица19101413[[#This Row],[Щебень]]+Таблица19101413[[#This Row],[Асфальт]]+Таблица19101413[[#This Row],[Бетон]]</f>
        <v>0.3</v>
      </c>
      <c r="X184" s="18"/>
      <c r="Y184" s="18"/>
      <c r="Z184" s="18"/>
      <c r="AA184" s="18"/>
      <c r="AH184" s="16">
        <v>77</v>
      </c>
    </row>
    <row r="185" spans="1:34" s="16" customFormat="1" x14ac:dyDescent="0.35">
      <c r="A185" s="10">
        <v>183</v>
      </c>
      <c r="B185" s="10" t="s">
        <v>412</v>
      </c>
      <c r="C185" s="10" t="s">
        <v>413</v>
      </c>
      <c r="D185" s="10" t="s">
        <v>59</v>
      </c>
      <c r="E185" s="10">
        <f>Таблица19101413[[#This Row],[Грунт]]+Таблица19101413[[#This Row],[Щебень]]+Таблица19101413[[#This Row],[Асфальт]]+Таблица19101413[[#This Row],[Бетон]]</f>
        <v>3.0449999999999999</v>
      </c>
      <c r="F185" s="10">
        <v>3</v>
      </c>
      <c r="G185" s="11">
        <v>2.0390000000000001</v>
      </c>
      <c r="H185" s="12">
        <v>0.98799999999999999</v>
      </c>
      <c r="I185" s="13">
        <v>1.7999999999999999E-2</v>
      </c>
      <c r="J185" s="14"/>
      <c r="K185" s="15"/>
      <c r="L185" s="16">
        <v>1</v>
      </c>
      <c r="O185" s="16" t="b">
        <f>OR(Таблица19101413[[#This Row],[Щебень]]&gt;0,Таблица19101413[[#This Row],[Асфальт]]&gt;0,Таблица19101413[[#This Row],[Бетон]]&gt;0)</f>
        <v>1</v>
      </c>
      <c r="P185" s="16">
        <v>1</v>
      </c>
      <c r="R185" s="16">
        <v>182</v>
      </c>
      <c r="V185" s="18"/>
      <c r="W185" s="18">
        <f>Таблица19101413[[#This Row],[Грунт]]+Таблица19101413[[#This Row],[Щебень]]+Таблица19101413[[#This Row],[Асфальт]]+Таблица19101413[[#This Row],[Бетон]]</f>
        <v>3.0449999999999999</v>
      </c>
      <c r="X185" s="18"/>
      <c r="Y185" s="18"/>
      <c r="Z185" s="18"/>
      <c r="AA185" s="18"/>
      <c r="AH185" s="16">
        <v>78</v>
      </c>
    </row>
    <row r="186" spans="1:34" s="16" customFormat="1" x14ac:dyDescent="0.35">
      <c r="A186" s="10">
        <v>184</v>
      </c>
      <c r="B186" s="10" t="s">
        <v>414</v>
      </c>
      <c r="C186" s="10" t="s">
        <v>415</v>
      </c>
      <c r="D186" s="10" t="s">
        <v>59</v>
      </c>
      <c r="E186" s="10">
        <f>Таблица19101413[[#This Row],[Грунт]]+Таблица19101413[[#This Row],[Щебень]]+Таблица19101413[[#This Row],[Асфальт]]+Таблица19101413[[#This Row],[Бетон]]</f>
        <v>1</v>
      </c>
      <c r="F186" s="10">
        <v>3</v>
      </c>
      <c r="G186" s="11">
        <v>1</v>
      </c>
      <c r="H186" s="12"/>
      <c r="I186" s="13"/>
      <c r="J186" s="14"/>
      <c r="K186" s="15"/>
      <c r="L186" s="16">
        <v>1</v>
      </c>
      <c r="O186" s="16" t="b">
        <f>OR(Таблица19101413[[#This Row],[Щебень]]&gt;0,Таблица19101413[[#This Row],[Асфальт]]&gt;0,Таблица19101413[[#This Row],[Бетон]]&gt;0)</f>
        <v>0</v>
      </c>
      <c r="R186" s="16">
        <v>183</v>
      </c>
      <c r="V186" s="18"/>
      <c r="W186" s="18">
        <f>Таблица19101413[[#This Row],[Грунт]]+Таблица19101413[[#This Row],[Щебень]]+Таблица19101413[[#This Row],[Асфальт]]+Таблица19101413[[#This Row],[Бетон]]</f>
        <v>1</v>
      </c>
      <c r="X186" s="18"/>
      <c r="Y186" s="18"/>
      <c r="Z186" s="18"/>
      <c r="AA186" s="18"/>
      <c r="AH186" s="16">
        <v>79</v>
      </c>
    </row>
    <row r="187" spans="1:34" s="16" customFormat="1" x14ac:dyDescent="0.35">
      <c r="A187" s="10">
        <v>185</v>
      </c>
      <c r="B187" s="10" t="s">
        <v>416</v>
      </c>
      <c r="C187" s="10" t="s">
        <v>417</v>
      </c>
      <c r="D187" s="10" t="s">
        <v>59</v>
      </c>
      <c r="E187" s="10">
        <f>Таблица19101413[[#This Row],[Грунт]]+Таблица19101413[[#This Row],[Щебень]]+Таблица19101413[[#This Row],[Асфальт]]+Таблица19101413[[#This Row],[Бетон]]</f>
        <v>1.8</v>
      </c>
      <c r="F187" s="10">
        <v>3</v>
      </c>
      <c r="G187" s="11">
        <v>1.8</v>
      </c>
      <c r="H187" s="12"/>
      <c r="I187" s="13"/>
      <c r="J187" s="14"/>
      <c r="K187" s="15"/>
      <c r="L187" s="16">
        <v>1</v>
      </c>
      <c r="O187" s="16" t="b">
        <f>OR(Таблица19101413[[#This Row],[Щебень]]&gt;0,Таблица19101413[[#This Row],[Асфальт]]&gt;0,Таблица19101413[[#This Row],[Бетон]]&gt;0)</f>
        <v>0</v>
      </c>
      <c r="R187" s="16">
        <v>184</v>
      </c>
      <c r="V187" s="18"/>
      <c r="W187" s="18">
        <f>Таблица19101413[[#This Row],[Грунт]]+Таблица19101413[[#This Row],[Щебень]]+Таблица19101413[[#This Row],[Асфальт]]+Таблица19101413[[#This Row],[Бетон]]</f>
        <v>1.8</v>
      </c>
      <c r="X187" s="18"/>
      <c r="Y187" s="18"/>
      <c r="Z187" s="18"/>
      <c r="AA187" s="18"/>
      <c r="AH187" s="16">
        <v>80</v>
      </c>
    </row>
    <row r="188" spans="1:34" s="16" customFormat="1" x14ac:dyDescent="0.35">
      <c r="A188" s="10">
        <v>186</v>
      </c>
      <c r="B188" s="10" t="s">
        <v>418</v>
      </c>
      <c r="C188" s="10" t="s">
        <v>419</v>
      </c>
      <c r="D188" s="10" t="s">
        <v>59</v>
      </c>
      <c r="E188" s="10">
        <f>Таблица19101413[[#This Row],[Грунт]]+Таблица19101413[[#This Row],[Щебень]]+Таблица19101413[[#This Row],[Асфальт]]+Таблица19101413[[#This Row],[Бетон]]</f>
        <v>1</v>
      </c>
      <c r="F188" s="10">
        <v>3</v>
      </c>
      <c r="G188" s="11">
        <v>1</v>
      </c>
      <c r="H188" s="12"/>
      <c r="I188" s="13"/>
      <c r="J188" s="14"/>
      <c r="K188" s="15"/>
      <c r="L188" s="16">
        <v>1</v>
      </c>
      <c r="O188" s="16" t="b">
        <f>OR(Таблица19101413[[#This Row],[Щебень]]&gt;0,Таблица19101413[[#This Row],[Асфальт]]&gt;0,Таблица19101413[[#This Row],[Бетон]]&gt;0)</f>
        <v>0</v>
      </c>
      <c r="R188" s="16">
        <v>185</v>
      </c>
      <c r="V188" s="18"/>
      <c r="W188" s="18">
        <f>Таблица19101413[[#This Row],[Грунт]]+Таблица19101413[[#This Row],[Щебень]]+Таблица19101413[[#This Row],[Асфальт]]+Таблица19101413[[#This Row],[Бетон]]</f>
        <v>1</v>
      </c>
      <c r="X188" s="18"/>
      <c r="Y188" s="18"/>
      <c r="Z188" s="18"/>
      <c r="AA188" s="18"/>
      <c r="AH188" s="16">
        <v>81</v>
      </c>
    </row>
    <row r="189" spans="1:34" s="16" customFormat="1" x14ac:dyDescent="0.35">
      <c r="A189" s="10">
        <v>187</v>
      </c>
      <c r="B189" s="10" t="s">
        <v>420</v>
      </c>
      <c r="C189" s="10" t="s">
        <v>421</v>
      </c>
      <c r="D189" s="10" t="s">
        <v>59</v>
      </c>
      <c r="E189" s="10">
        <f>Таблица19101413[[#This Row],[Грунт]]+Таблица19101413[[#This Row],[Щебень]]+Таблица19101413[[#This Row],[Асфальт]]+Таблица19101413[[#This Row],[Бетон]]</f>
        <v>1.1000000000000001</v>
      </c>
      <c r="F189" s="10">
        <v>3</v>
      </c>
      <c r="G189" s="11">
        <v>1.1000000000000001</v>
      </c>
      <c r="H189" s="12"/>
      <c r="I189" s="13"/>
      <c r="J189" s="14"/>
      <c r="K189" s="15"/>
      <c r="L189" s="16">
        <v>1</v>
      </c>
      <c r="O189" s="16" t="b">
        <f>OR(Таблица19101413[[#This Row],[Щебень]]&gt;0,Таблица19101413[[#This Row],[Асфальт]]&gt;0,Таблица19101413[[#This Row],[Бетон]]&gt;0)</f>
        <v>0</v>
      </c>
      <c r="R189" s="16">
        <v>186</v>
      </c>
      <c r="V189" s="18"/>
      <c r="W189" s="18">
        <f>Таблица19101413[[#This Row],[Грунт]]+Таблица19101413[[#This Row],[Щебень]]+Таблица19101413[[#This Row],[Асфальт]]+Таблица19101413[[#This Row],[Бетон]]</f>
        <v>1.1000000000000001</v>
      </c>
      <c r="X189" s="18"/>
      <c r="Y189" s="18"/>
      <c r="Z189" s="18"/>
      <c r="AA189" s="18"/>
      <c r="AH189" s="16">
        <v>82</v>
      </c>
    </row>
    <row r="190" spans="1:34" s="16" customFormat="1" x14ac:dyDescent="0.35">
      <c r="A190" s="10">
        <v>188</v>
      </c>
      <c r="B190" s="10" t="s">
        <v>390</v>
      </c>
      <c r="C190" s="10" t="s">
        <v>422</v>
      </c>
      <c r="D190" s="10" t="s">
        <v>169</v>
      </c>
      <c r="E190" s="10">
        <f>Таблица19101413[[#This Row],[Грунт]]+Таблица19101413[[#This Row],[Щебень]]+Таблица19101413[[#This Row],[Асфальт]]+Таблица19101413[[#This Row],[Бетон]]</f>
        <v>4.32</v>
      </c>
      <c r="F190" s="10">
        <v>3</v>
      </c>
      <c r="G190" s="11">
        <v>2</v>
      </c>
      <c r="H190" s="12">
        <v>2</v>
      </c>
      <c r="I190" s="13"/>
      <c r="J190" s="14">
        <v>0.32</v>
      </c>
      <c r="K190" s="15"/>
      <c r="L190" s="16" t="s">
        <v>31</v>
      </c>
      <c r="O190" s="16" t="b">
        <f>OR(Таблица19101413[[#This Row],[Щебень]]&gt;0,Таблица19101413[[#This Row],[Асфальт]]&gt;0,Таблица19101413[[#This Row],[Бетон]]&gt;0)</f>
        <v>1</v>
      </c>
      <c r="P190" s="16">
        <v>1</v>
      </c>
      <c r="R190" s="16">
        <v>187</v>
      </c>
      <c r="V190" s="18"/>
      <c r="W190" s="18">
        <f>Таблица19101413[[#This Row],[Грунт]]+Таблица19101413[[#This Row],[Щебень]]+Таблица19101413[[#This Row],[Асфальт]]+Таблица19101413[[#This Row],[Бетон]]</f>
        <v>4.32</v>
      </c>
      <c r="X190" s="18"/>
      <c r="Y190" s="18"/>
      <c r="Z190" s="18"/>
      <c r="AA190" s="18"/>
      <c r="AH190" s="16">
        <v>83</v>
      </c>
    </row>
    <row r="191" spans="1:34" s="16" customFormat="1" x14ac:dyDescent="0.35">
      <c r="A191" s="10">
        <v>189</v>
      </c>
      <c r="B191" s="10" t="s">
        <v>392</v>
      </c>
      <c r="C191" s="10" t="s">
        <v>423</v>
      </c>
      <c r="D191" s="10" t="s">
        <v>169</v>
      </c>
      <c r="E191" s="10">
        <f>Таблица19101413[[#This Row],[Грунт]]+Таблица19101413[[#This Row],[Щебень]]+Таблица19101413[[#This Row],[Асфальт]]+Таблица19101413[[#This Row],[Бетон]]</f>
        <v>2.2000000000000002</v>
      </c>
      <c r="F191" s="10">
        <v>3</v>
      </c>
      <c r="G191" s="11">
        <v>0.7</v>
      </c>
      <c r="H191" s="12"/>
      <c r="I191" s="13">
        <v>1.5</v>
      </c>
      <c r="J191" s="14"/>
      <c r="K191" s="15"/>
      <c r="L191" s="16" t="s">
        <v>31</v>
      </c>
      <c r="O191" s="16" t="b">
        <f>OR(Таблица19101413[[#This Row],[Щебень]]&gt;0,Таблица19101413[[#This Row],[Асфальт]]&gt;0,Таблица19101413[[#This Row],[Бетон]]&gt;0)</f>
        <v>1</v>
      </c>
      <c r="P191" s="16">
        <v>1</v>
      </c>
      <c r="R191" s="16">
        <v>188</v>
      </c>
      <c r="V191" s="18"/>
      <c r="W191" s="18">
        <f>Таблица19101413[[#This Row],[Грунт]]+Таблица19101413[[#This Row],[Щебень]]+Таблица19101413[[#This Row],[Асфальт]]+Таблица19101413[[#This Row],[Бетон]]</f>
        <v>2.2000000000000002</v>
      </c>
      <c r="X191" s="18"/>
      <c r="Y191" s="18"/>
      <c r="Z191" s="18"/>
      <c r="AA191" s="18"/>
      <c r="AH191" s="16">
        <v>84</v>
      </c>
    </row>
    <row r="192" spans="1:34" s="16" customFormat="1" x14ac:dyDescent="0.35">
      <c r="A192" s="10">
        <v>190</v>
      </c>
      <c r="B192" s="10" t="s">
        <v>394</v>
      </c>
      <c r="C192" s="10" t="s">
        <v>424</v>
      </c>
      <c r="D192" s="10" t="s">
        <v>169</v>
      </c>
      <c r="E192" s="10">
        <f>Таблица19101413[[#This Row],[Грунт]]+Таблица19101413[[#This Row],[Щебень]]+Таблица19101413[[#This Row],[Асфальт]]+Таблица19101413[[#This Row],[Бетон]]</f>
        <v>1.5</v>
      </c>
      <c r="F192" s="10">
        <v>3</v>
      </c>
      <c r="G192" s="11">
        <v>1.5</v>
      </c>
      <c r="H192" s="12"/>
      <c r="I192" s="13"/>
      <c r="J192" s="14"/>
      <c r="K192" s="15"/>
      <c r="L192" s="16">
        <v>1</v>
      </c>
      <c r="O192" s="16" t="b">
        <f>OR(Таблица19101413[[#This Row],[Щебень]]&gt;0,Таблица19101413[[#This Row],[Асфальт]]&gt;0,Таблица19101413[[#This Row],[Бетон]]&gt;0)</f>
        <v>0</v>
      </c>
      <c r="R192" s="16">
        <v>189</v>
      </c>
      <c r="V192" s="18"/>
      <c r="W192" s="18">
        <f>Таблица19101413[[#This Row],[Грунт]]+Таблица19101413[[#This Row],[Щебень]]+Таблица19101413[[#This Row],[Асфальт]]+Таблица19101413[[#This Row],[Бетон]]</f>
        <v>1.5</v>
      </c>
      <c r="X192" s="18"/>
      <c r="Y192" s="18"/>
      <c r="Z192" s="18"/>
      <c r="AA192" s="18"/>
      <c r="AH192" s="16">
        <v>85</v>
      </c>
    </row>
    <row r="193" spans="1:34" s="16" customFormat="1" x14ac:dyDescent="0.35">
      <c r="A193" s="10">
        <v>191</v>
      </c>
      <c r="B193" s="10" t="s">
        <v>425</v>
      </c>
      <c r="C193" s="10" t="s">
        <v>426</v>
      </c>
      <c r="D193" s="10" t="s">
        <v>169</v>
      </c>
      <c r="E193" s="10">
        <f>Таблица19101413[[#This Row],[Грунт]]+Таблица19101413[[#This Row],[Щебень]]+Таблица19101413[[#This Row],[Асфальт]]+Таблица19101413[[#This Row],[Бетон]]</f>
        <v>2.1</v>
      </c>
      <c r="F193" s="10">
        <v>3</v>
      </c>
      <c r="G193" s="11">
        <v>2.1</v>
      </c>
      <c r="H193" s="12"/>
      <c r="I193" s="13"/>
      <c r="J193" s="14"/>
      <c r="K193" s="15"/>
      <c r="L193" s="16">
        <v>1</v>
      </c>
      <c r="O193" s="24" t="b">
        <f>OR(Таблица19101413[[#This Row],[Щебень]]&gt;0,Таблица19101413[[#This Row],[Асфальт]]&gt;0,Таблица19101413[[#This Row],[Бетон]]&gt;0)</f>
        <v>0</v>
      </c>
      <c r="R193" s="16">
        <v>190</v>
      </c>
      <c r="V193" s="18"/>
      <c r="W193" s="18">
        <f>Таблица19101413[[#This Row],[Грунт]]+Таблица19101413[[#This Row],[Щебень]]+Таблица19101413[[#This Row],[Асфальт]]+Таблица19101413[[#This Row],[Бетон]]</f>
        <v>2.1</v>
      </c>
      <c r="X193" s="18"/>
      <c r="Y193" s="18"/>
      <c r="Z193" s="18"/>
      <c r="AA193" s="18"/>
      <c r="AH193" s="16">
        <v>86</v>
      </c>
    </row>
    <row r="194" spans="1:34" s="16" customFormat="1" x14ac:dyDescent="0.35">
      <c r="A194" s="10">
        <v>192</v>
      </c>
      <c r="B194" s="10" t="s">
        <v>398</v>
      </c>
      <c r="C194" s="10" t="s">
        <v>427</v>
      </c>
      <c r="D194" s="10" t="s">
        <v>169</v>
      </c>
      <c r="E194" s="10">
        <f>Таблица19101413[[#This Row],[Грунт]]+Таблица19101413[[#This Row],[Щебень]]+Таблица19101413[[#This Row],[Асфальт]]+Таблица19101413[[#This Row],[Бетон]]</f>
        <v>1</v>
      </c>
      <c r="F194" s="10">
        <v>3</v>
      </c>
      <c r="G194" s="11">
        <v>1</v>
      </c>
      <c r="H194" s="12"/>
      <c r="I194" s="13"/>
      <c r="J194" s="14"/>
      <c r="K194" s="15"/>
      <c r="L194" s="16">
        <v>1</v>
      </c>
      <c r="O194" s="16" t="b">
        <f>OR(Таблица19101413[[#This Row],[Щебень]]&gt;0,Таблица19101413[[#This Row],[Асфальт]]&gt;0,Таблица19101413[[#This Row],[Бетон]]&gt;0)</f>
        <v>0</v>
      </c>
      <c r="R194" s="16">
        <v>191</v>
      </c>
      <c r="V194" s="18"/>
      <c r="W194" s="18">
        <f>Таблица19101413[[#This Row],[Грунт]]+Таблица19101413[[#This Row],[Щебень]]+Таблица19101413[[#This Row],[Асфальт]]+Таблица19101413[[#This Row],[Бетон]]</f>
        <v>1</v>
      </c>
      <c r="X194" s="18"/>
      <c r="Y194" s="18"/>
      <c r="Z194" s="18"/>
      <c r="AA194" s="18"/>
      <c r="AH194" s="16">
        <v>87</v>
      </c>
    </row>
    <row r="195" spans="1:34" s="16" customFormat="1" x14ac:dyDescent="0.35">
      <c r="A195" s="10">
        <v>193</v>
      </c>
      <c r="B195" s="10" t="s">
        <v>400</v>
      </c>
      <c r="C195" s="10" t="s">
        <v>428</v>
      </c>
      <c r="D195" s="10" t="s">
        <v>169</v>
      </c>
      <c r="E195" s="10">
        <f>Таблица19101413[[#This Row],[Грунт]]+Таблица19101413[[#This Row],[Щебень]]+Таблица19101413[[#This Row],[Асфальт]]+Таблица19101413[[#This Row],[Бетон]]</f>
        <v>1.5</v>
      </c>
      <c r="F195" s="10">
        <v>3</v>
      </c>
      <c r="G195" s="11">
        <v>1.5</v>
      </c>
      <c r="H195" s="12"/>
      <c r="I195" s="13"/>
      <c r="J195" s="14"/>
      <c r="K195" s="15"/>
      <c r="L195" s="16">
        <v>1</v>
      </c>
      <c r="O195" s="16" t="b">
        <f>OR(Таблица19101413[[#This Row],[Щебень]]&gt;0,Таблица19101413[[#This Row],[Асфальт]]&gt;0,Таблица19101413[[#This Row],[Бетон]]&gt;0)</f>
        <v>0</v>
      </c>
      <c r="R195" s="16">
        <v>192</v>
      </c>
      <c r="V195" s="18"/>
      <c r="W195" s="18">
        <f>Таблица19101413[[#This Row],[Грунт]]+Таблица19101413[[#This Row],[Щебень]]+Таблица19101413[[#This Row],[Асфальт]]+Таблица19101413[[#This Row],[Бетон]]</f>
        <v>1.5</v>
      </c>
      <c r="X195" s="18"/>
      <c r="Y195" s="18"/>
      <c r="Z195" s="18"/>
      <c r="AA195" s="18"/>
      <c r="AH195" s="16">
        <v>88</v>
      </c>
    </row>
    <row r="196" spans="1:34" s="16" customFormat="1" x14ac:dyDescent="0.35">
      <c r="A196" s="10">
        <v>194</v>
      </c>
      <c r="B196" s="10" t="s">
        <v>402</v>
      </c>
      <c r="C196" s="10" t="s">
        <v>429</v>
      </c>
      <c r="D196" s="10" t="s">
        <v>169</v>
      </c>
      <c r="E196" s="10">
        <f>Таблица19101413[[#This Row],[Грунт]]+Таблица19101413[[#This Row],[Щебень]]+Таблица19101413[[#This Row],[Асфальт]]+Таблица19101413[[#This Row],[Бетон]]</f>
        <v>2.5</v>
      </c>
      <c r="F196" s="10">
        <v>3</v>
      </c>
      <c r="G196" s="11">
        <v>2.5</v>
      </c>
      <c r="H196" s="12"/>
      <c r="I196" s="13"/>
      <c r="J196" s="14"/>
      <c r="K196" s="15"/>
      <c r="L196" s="16">
        <v>1</v>
      </c>
      <c r="O196" s="16" t="b">
        <f>OR(Таблица19101413[[#This Row],[Щебень]]&gt;0,Таблица19101413[[#This Row],[Асфальт]]&gt;0,Таблица19101413[[#This Row],[Бетон]]&gt;0)</f>
        <v>0</v>
      </c>
      <c r="R196" s="16">
        <v>193</v>
      </c>
      <c r="V196" s="18"/>
      <c r="W196" s="18">
        <f>Таблица19101413[[#This Row],[Грунт]]+Таблица19101413[[#This Row],[Щебень]]+Таблица19101413[[#This Row],[Асфальт]]+Таблица19101413[[#This Row],[Бетон]]</f>
        <v>2.5</v>
      </c>
      <c r="X196" s="18"/>
      <c r="Y196" s="18"/>
      <c r="Z196" s="18"/>
      <c r="AA196" s="18"/>
      <c r="AH196" s="16">
        <v>89</v>
      </c>
    </row>
    <row r="197" spans="1:34" s="16" customFormat="1" x14ac:dyDescent="0.35">
      <c r="A197" s="10">
        <v>195</v>
      </c>
      <c r="B197" s="10" t="s">
        <v>404</v>
      </c>
      <c r="C197" s="10" t="s">
        <v>430</v>
      </c>
      <c r="D197" s="10" t="s">
        <v>169</v>
      </c>
      <c r="E197" s="10">
        <f>Таблица19101413[[#This Row],[Грунт]]+Таблица19101413[[#This Row],[Щебень]]+Таблица19101413[[#This Row],[Асфальт]]+Таблица19101413[[#This Row],[Бетон]]</f>
        <v>1.5</v>
      </c>
      <c r="F197" s="10">
        <v>3</v>
      </c>
      <c r="G197" s="11">
        <v>1.5</v>
      </c>
      <c r="H197" s="12"/>
      <c r="I197" s="13"/>
      <c r="J197" s="14"/>
      <c r="K197" s="15"/>
      <c r="L197" s="16">
        <v>1</v>
      </c>
      <c r="O197" s="16" t="b">
        <f>OR(Таблица19101413[[#This Row],[Щебень]]&gt;0,Таблица19101413[[#This Row],[Асфальт]]&gt;0,Таблица19101413[[#This Row],[Бетон]]&gt;0)</f>
        <v>0</v>
      </c>
      <c r="R197" s="16">
        <v>194</v>
      </c>
      <c r="V197" s="18"/>
      <c r="W197" s="18">
        <f>Таблица19101413[[#This Row],[Грунт]]+Таблица19101413[[#This Row],[Щебень]]+Таблица19101413[[#This Row],[Асфальт]]+Таблица19101413[[#This Row],[Бетон]]</f>
        <v>1.5</v>
      </c>
      <c r="X197" s="18"/>
      <c r="Y197" s="18"/>
      <c r="Z197" s="18"/>
      <c r="AA197" s="18"/>
      <c r="AH197" s="16">
        <v>90</v>
      </c>
    </row>
    <row r="198" spans="1:34" s="16" customFormat="1" x14ac:dyDescent="0.35">
      <c r="A198" s="10">
        <v>196</v>
      </c>
      <c r="B198" s="10" t="s">
        <v>406</v>
      </c>
      <c r="C198" s="10" t="s">
        <v>431</v>
      </c>
      <c r="D198" s="10" t="s">
        <v>169</v>
      </c>
      <c r="E198" s="10">
        <f>Таблица19101413[[#This Row],[Грунт]]+Таблица19101413[[#This Row],[Щебень]]+Таблица19101413[[#This Row],[Асфальт]]+Таблица19101413[[#This Row],[Бетон]]</f>
        <v>1.7</v>
      </c>
      <c r="F198" s="10">
        <v>3</v>
      </c>
      <c r="G198" s="11">
        <v>0.2</v>
      </c>
      <c r="H198" s="12">
        <v>0</v>
      </c>
      <c r="I198" s="13">
        <v>1.5</v>
      </c>
      <c r="J198" s="14"/>
      <c r="K198" s="15"/>
      <c r="L198" s="16" t="s">
        <v>31</v>
      </c>
      <c r="O198" s="16" t="b">
        <f>OR(Таблица19101413[[#This Row],[Щебень]]&gt;0,Таблица19101413[[#This Row],[Асфальт]]&gt;0,Таблица19101413[[#This Row],[Бетон]]&gt;0)</f>
        <v>1</v>
      </c>
      <c r="P198" s="16">
        <v>1</v>
      </c>
      <c r="R198" s="16">
        <v>195</v>
      </c>
      <c r="V198" s="18"/>
      <c r="W198" s="18">
        <f>Таблица19101413[[#This Row],[Грунт]]+Таблица19101413[[#This Row],[Щебень]]+Таблица19101413[[#This Row],[Асфальт]]+Таблица19101413[[#This Row],[Бетон]]</f>
        <v>1.7</v>
      </c>
      <c r="X198" s="18"/>
      <c r="Y198" s="18"/>
      <c r="Z198" s="18"/>
      <c r="AA198" s="18"/>
      <c r="AH198" s="16">
        <v>91</v>
      </c>
    </row>
    <row r="199" spans="1:34" s="16" customFormat="1" x14ac:dyDescent="0.35">
      <c r="A199" s="10">
        <v>197</v>
      </c>
      <c r="B199" s="10" t="s">
        <v>408</v>
      </c>
      <c r="C199" s="10" t="s">
        <v>432</v>
      </c>
      <c r="D199" s="10" t="s">
        <v>169</v>
      </c>
      <c r="E199" s="10">
        <f>Таблица19101413[[#This Row],[Грунт]]+Таблица19101413[[#This Row],[Щебень]]+Таблица19101413[[#This Row],[Асфальт]]+Таблица19101413[[#This Row],[Бетон]]</f>
        <v>1.2</v>
      </c>
      <c r="F199" s="10">
        <v>3</v>
      </c>
      <c r="G199" s="11">
        <v>1.2</v>
      </c>
      <c r="H199" s="12"/>
      <c r="I199" s="13"/>
      <c r="J199" s="14"/>
      <c r="K199" s="15"/>
      <c r="L199" s="16">
        <v>1</v>
      </c>
      <c r="O199" s="16" t="b">
        <f>OR(Таблица19101413[[#This Row],[Щебень]]&gt;0,Таблица19101413[[#This Row],[Асфальт]]&gt;0,Таблица19101413[[#This Row],[Бетон]]&gt;0)</f>
        <v>0</v>
      </c>
      <c r="R199" s="16">
        <v>196</v>
      </c>
      <c r="V199" s="18"/>
      <c r="W199" s="18">
        <f>Таблица19101413[[#This Row],[Грунт]]+Таблица19101413[[#This Row],[Щебень]]+Таблица19101413[[#This Row],[Асфальт]]+Таблица19101413[[#This Row],[Бетон]]</f>
        <v>1.2</v>
      </c>
      <c r="X199" s="18"/>
      <c r="Y199" s="18"/>
      <c r="Z199" s="18"/>
      <c r="AA199" s="18"/>
      <c r="AH199" s="16">
        <v>92</v>
      </c>
    </row>
    <row r="200" spans="1:34" s="16" customFormat="1" x14ac:dyDescent="0.35">
      <c r="A200" s="10">
        <v>198</v>
      </c>
      <c r="B200" s="10" t="s">
        <v>410</v>
      </c>
      <c r="C200" s="10" t="s">
        <v>433</v>
      </c>
      <c r="D200" s="10" t="s">
        <v>169</v>
      </c>
      <c r="E200" s="10">
        <f>Таблица19101413[[#This Row],[Грунт]]+Таблица19101413[[#This Row],[Щебень]]+Таблица19101413[[#This Row],[Асфальт]]+Таблица19101413[[#This Row],[Бетон]]</f>
        <v>1</v>
      </c>
      <c r="F200" s="10">
        <v>3</v>
      </c>
      <c r="G200" s="11">
        <v>1</v>
      </c>
      <c r="H200" s="12"/>
      <c r="I200" s="13"/>
      <c r="J200" s="14"/>
      <c r="K200" s="15"/>
      <c r="L200" s="16">
        <v>1</v>
      </c>
      <c r="O200" s="16" t="b">
        <f>OR(Таблица19101413[[#This Row],[Щебень]]&gt;0,Таблица19101413[[#This Row],[Асфальт]]&gt;0,Таблица19101413[[#This Row],[Бетон]]&gt;0)</f>
        <v>0</v>
      </c>
      <c r="R200" s="16">
        <v>197</v>
      </c>
      <c r="V200" s="18"/>
      <c r="W200" s="18">
        <f>Таблица19101413[[#This Row],[Грунт]]+Таблица19101413[[#This Row],[Щебень]]+Таблица19101413[[#This Row],[Асфальт]]+Таблица19101413[[#This Row],[Бетон]]</f>
        <v>1</v>
      </c>
      <c r="X200" s="18"/>
      <c r="Y200" s="18"/>
      <c r="Z200" s="18"/>
      <c r="AA200" s="18"/>
      <c r="AH200" s="16">
        <v>93</v>
      </c>
    </row>
    <row r="201" spans="1:34" s="16" customFormat="1" x14ac:dyDescent="0.35">
      <c r="A201" s="10">
        <v>199</v>
      </c>
      <c r="B201" s="10" t="s">
        <v>434</v>
      </c>
      <c r="C201" s="10" t="s">
        <v>435</v>
      </c>
      <c r="D201" s="10" t="s">
        <v>115</v>
      </c>
      <c r="E201" s="10">
        <f>Таблица19101413[[#This Row],[Грунт]]+Таблица19101413[[#This Row],[Щебень]]+Таблица19101413[[#This Row],[Асфальт]]+Таблица19101413[[#This Row],[Бетон]]</f>
        <v>1.5</v>
      </c>
      <c r="F201" s="10">
        <v>3</v>
      </c>
      <c r="G201" s="11">
        <v>1.3</v>
      </c>
      <c r="H201" s="12"/>
      <c r="I201" s="13">
        <v>0.2</v>
      </c>
      <c r="J201" s="14"/>
      <c r="K201" s="15"/>
      <c r="L201" s="16">
        <v>1</v>
      </c>
      <c r="O201" s="16" t="b">
        <f>OR(Таблица19101413[[#This Row],[Щебень]]&gt;0,Таблица19101413[[#This Row],[Асфальт]]&gt;0,Таблица19101413[[#This Row],[Бетон]]&gt;0)</f>
        <v>1</v>
      </c>
      <c r="P201" s="16">
        <v>1</v>
      </c>
      <c r="R201" s="16">
        <v>198</v>
      </c>
      <c r="V201" s="18"/>
      <c r="W201" s="18">
        <f>Таблица19101413[[#This Row],[Грунт]]+Таблица19101413[[#This Row],[Щебень]]+Таблица19101413[[#This Row],[Асфальт]]+Таблица19101413[[#This Row],[Бетон]]</f>
        <v>1.5</v>
      </c>
      <c r="X201" s="18"/>
      <c r="Y201" s="18"/>
      <c r="Z201" s="18"/>
      <c r="AA201" s="18"/>
      <c r="AH201" s="16">
        <v>94</v>
      </c>
    </row>
    <row r="202" spans="1:34" s="16" customFormat="1" x14ac:dyDescent="0.35">
      <c r="A202" s="10">
        <v>200</v>
      </c>
      <c r="B202" s="10" t="s">
        <v>436</v>
      </c>
      <c r="C202" s="10" t="s">
        <v>437</v>
      </c>
      <c r="D202" s="10" t="s">
        <v>115</v>
      </c>
      <c r="E202" s="10">
        <f>Таблица19101413[[#This Row],[Грунт]]+Таблица19101413[[#This Row],[Щебень]]+Таблица19101413[[#This Row],[Асфальт]]+Таблица19101413[[#This Row],[Бетон]]</f>
        <v>2</v>
      </c>
      <c r="F202" s="10">
        <v>3</v>
      </c>
      <c r="G202" s="11">
        <v>2</v>
      </c>
      <c r="H202" s="12"/>
      <c r="I202" s="13"/>
      <c r="J202" s="14"/>
      <c r="K202" s="15"/>
      <c r="L202" s="16">
        <v>1</v>
      </c>
      <c r="O202" s="16" t="b">
        <f>OR(Таблица19101413[[#This Row],[Щебень]]&gt;0,Таблица19101413[[#This Row],[Асфальт]]&gt;0,Таблица19101413[[#This Row],[Бетон]]&gt;0)</f>
        <v>0</v>
      </c>
      <c r="P202" s="16">
        <f>I41+I45+I201</f>
        <v>8.6999999999999993</v>
      </c>
      <c r="R202" s="16">
        <v>199</v>
      </c>
      <c r="V202" s="18"/>
      <c r="W202" s="18">
        <f>Таблица19101413[[#This Row],[Грунт]]+Таблица19101413[[#This Row],[Щебень]]+Таблица19101413[[#This Row],[Асфальт]]+Таблица19101413[[#This Row],[Бетон]]</f>
        <v>2</v>
      </c>
      <c r="X202" s="18"/>
      <c r="Y202" s="18"/>
      <c r="Z202" s="18"/>
      <c r="AA202" s="18"/>
      <c r="AH202" s="16">
        <v>95</v>
      </c>
    </row>
    <row r="203" spans="1:34" s="16" customFormat="1" x14ac:dyDescent="0.35">
      <c r="A203" s="10">
        <v>201</v>
      </c>
      <c r="B203" s="10" t="s">
        <v>438</v>
      </c>
      <c r="C203" s="10" t="s">
        <v>439</v>
      </c>
      <c r="D203" s="10" t="s">
        <v>115</v>
      </c>
      <c r="E203" s="10">
        <f>Таблица19101413[[#This Row],[Грунт]]+Таблица19101413[[#This Row],[Щебень]]+Таблица19101413[[#This Row],[Асфальт]]+Таблица19101413[[#This Row],[Бетон]]</f>
        <v>2</v>
      </c>
      <c r="F203" s="10">
        <v>3</v>
      </c>
      <c r="G203" s="11">
        <v>2</v>
      </c>
      <c r="H203" s="12"/>
      <c r="I203" s="13"/>
      <c r="J203" s="14"/>
      <c r="K203" s="15"/>
      <c r="L203" s="16">
        <v>1</v>
      </c>
      <c r="O203" s="16" t="b">
        <f>OR(Таблица19101413[[#This Row],[Щебень]]&gt;0,Таблица19101413[[#This Row],[Асфальт]]&gt;0,Таблица19101413[[#This Row],[Бетон]]&gt;0)</f>
        <v>0</v>
      </c>
      <c r="R203" s="16">
        <v>200</v>
      </c>
      <c r="V203" s="18"/>
      <c r="W203" s="18">
        <f>Таблица19101413[[#This Row],[Грунт]]+Таблица19101413[[#This Row],[Щебень]]+Таблица19101413[[#This Row],[Асфальт]]+Таблица19101413[[#This Row],[Бетон]]</f>
        <v>2</v>
      </c>
      <c r="X203" s="18"/>
      <c r="Y203" s="18"/>
      <c r="Z203" s="18"/>
      <c r="AA203" s="18"/>
      <c r="AH203" s="16">
        <v>96</v>
      </c>
    </row>
    <row r="204" spans="1:34" s="16" customFormat="1" x14ac:dyDescent="0.35">
      <c r="A204" s="10">
        <v>202</v>
      </c>
      <c r="B204" s="10" t="s">
        <v>440</v>
      </c>
      <c r="C204" s="10" t="s">
        <v>441</v>
      </c>
      <c r="D204" s="10" t="s">
        <v>115</v>
      </c>
      <c r="E204" s="10">
        <f>Таблица19101413[[#This Row],[Грунт]]+Таблица19101413[[#This Row],[Щебень]]+Таблица19101413[[#This Row],[Асфальт]]+Таблица19101413[[#This Row],[Бетон]]</f>
        <v>1</v>
      </c>
      <c r="F204" s="10">
        <v>3</v>
      </c>
      <c r="G204" s="11">
        <v>1</v>
      </c>
      <c r="H204" s="12"/>
      <c r="I204" s="13"/>
      <c r="J204" s="14"/>
      <c r="K204" s="15"/>
      <c r="L204" s="16">
        <v>1</v>
      </c>
      <c r="O204" s="16" t="b">
        <f>OR(Таблица19101413[[#This Row],[Щебень]]&gt;0,Таблица19101413[[#This Row],[Асфальт]]&gt;0,Таблица19101413[[#This Row],[Бетон]]&gt;0)</f>
        <v>0</v>
      </c>
      <c r="R204" s="16">
        <v>201</v>
      </c>
      <c r="V204" s="18"/>
      <c r="W204" s="18">
        <f>Таблица19101413[[#This Row],[Грунт]]+Таблица19101413[[#This Row],[Щебень]]+Таблица19101413[[#This Row],[Асфальт]]+Таблица19101413[[#This Row],[Бетон]]</f>
        <v>1</v>
      </c>
      <c r="X204" s="18"/>
      <c r="Y204" s="18"/>
      <c r="Z204" s="18"/>
      <c r="AA204" s="18"/>
      <c r="AH204" s="16">
        <v>97</v>
      </c>
    </row>
    <row r="205" spans="1:34" s="16" customFormat="1" x14ac:dyDescent="0.35">
      <c r="A205" s="10">
        <v>203</v>
      </c>
      <c r="B205" s="10" t="s">
        <v>442</v>
      </c>
      <c r="C205" s="10" t="s">
        <v>443</v>
      </c>
      <c r="D205" s="10" t="s">
        <v>115</v>
      </c>
      <c r="E205" s="10">
        <f>Таблица19101413[[#This Row],[Грунт]]+Таблица19101413[[#This Row],[Щебень]]+Таблица19101413[[#This Row],[Асфальт]]+Таблица19101413[[#This Row],[Бетон]]</f>
        <v>3</v>
      </c>
      <c r="F205" s="10">
        <v>3</v>
      </c>
      <c r="G205" s="11">
        <v>3</v>
      </c>
      <c r="H205" s="12"/>
      <c r="I205" s="13"/>
      <c r="J205" s="14"/>
      <c r="K205" s="15"/>
      <c r="L205" s="16">
        <v>1</v>
      </c>
      <c r="O205" s="16" t="b">
        <f>OR(Таблица19101413[[#This Row],[Щебень]]&gt;0,Таблица19101413[[#This Row],[Асфальт]]&gt;0,Таблица19101413[[#This Row],[Бетон]]&gt;0)</f>
        <v>0</v>
      </c>
      <c r="R205" s="16">
        <v>202</v>
      </c>
      <c r="V205" s="18"/>
      <c r="W205" s="18">
        <f>Таблица19101413[[#This Row],[Грунт]]+Таблица19101413[[#This Row],[Щебень]]+Таблица19101413[[#This Row],[Асфальт]]+Таблица19101413[[#This Row],[Бетон]]</f>
        <v>3</v>
      </c>
      <c r="X205" s="18"/>
      <c r="Y205" s="18"/>
      <c r="Z205" s="18"/>
      <c r="AA205" s="18"/>
      <c r="AH205" s="16">
        <v>98</v>
      </c>
    </row>
    <row r="206" spans="1:34" s="16" customFormat="1" x14ac:dyDescent="0.35">
      <c r="A206" s="10">
        <v>204</v>
      </c>
      <c r="B206" s="10" t="s">
        <v>444</v>
      </c>
      <c r="C206" s="10" t="s">
        <v>445</v>
      </c>
      <c r="D206" s="10" t="s">
        <v>115</v>
      </c>
      <c r="E206" s="10">
        <f>Таблица19101413[[#This Row],[Грунт]]+Таблица19101413[[#This Row],[Щебень]]+Таблица19101413[[#This Row],[Асфальт]]+Таблица19101413[[#This Row],[Бетон]]</f>
        <v>1</v>
      </c>
      <c r="F206" s="10">
        <v>3</v>
      </c>
      <c r="G206" s="11">
        <v>1</v>
      </c>
      <c r="H206" s="12"/>
      <c r="I206" s="13"/>
      <c r="J206" s="14"/>
      <c r="K206" s="15"/>
      <c r="L206" s="16">
        <v>1</v>
      </c>
      <c r="O206" s="16" t="b">
        <f>OR(Таблица19101413[[#This Row],[Щебень]]&gt;0,Таблица19101413[[#This Row],[Асфальт]]&gt;0,Таблица19101413[[#This Row],[Бетон]]&gt;0)</f>
        <v>0</v>
      </c>
      <c r="R206" s="16">
        <v>203</v>
      </c>
      <c r="V206" s="18"/>
      <c r="W206" s="18">
        <f>Таблица19101413[[#This Row],[Грунт]]+Таблица19101413[[#This Row],[Щебень]]+Таблица19101413[[#This Row],[Асфальт]]+Таблица19101413[[#This Row],[Бетон]]</f>
        <v>1</v>
      </c>
      <c r="X206" s="18"/>
      <c r="Y206" s="18"/>
      <c r="Z206" s="18"/>
      <c r="AA206" s="18"/>
      <c r="AH206" s="16">
        <v>99</v>
      </c>
    </row>
    <row r="207" spans="1:34" s="16" customFormat="1" x14ac:dyDescent="0.35">
      <c r="A207" s="10">
        <v>205</v>
      </c>
      <c r="B207" s="10" t="s">
        <v>446</v>
      </c>
      <c r="C207" s="10" t="s">
        <v>447</v>
      </c>
      <c r="D207" s="10" t="s">
        <v>115</v>
      </c>
      <c r="E207" s="10">
        <f>Таблица19101413[[#This Row],[Грунт]]+Таблица19101413[[#This Row],[Щебень]]+Таблица19101413[[#This Row],[Асфальт]]+Таблица19101413[[#This Row],[Бетон]]</f>
        <v>1.5</v>
      </c>
      <c r="F207" s="10">
        <v>3</v>
      </c>
      <c r="G207" s="11">
        <v>1.5</v>
      </c>
      <c r="H207" s="12"/>
      <c r="I207" s="13"/>
      <c r="J207" s="14"/>
      <c r="K207" s="15"/>
      <c r="L207" s="16">
        <v>1</v>
      </c>
      <c r="O207" s="16" t="b">
        <f>OR(Таблица19101413[[#This Row],[Щебень]]&gt;0,Таблица19101413[[#This Row],[Асфальт]]&gt;0,Таблица19101413[[#This Row],[Бетон]]&gt;0)</f>
        <v>0</v>
      </c>
      <c r="R207" s="16">
        <v>204</v>
      </c>
      <c r="V207" s="18"/>
      <c r="W207" s="18">
        <f>Таблица19101413[[#This Row],[Грунт]]+Таблица19101413[[#This Row],[Щебень]]+Таблица19101413[[#This Row],[Асфальт]]+Таблица19101413[[#This Row],[Бетон]]</f>
        <v>1.5</v>
      </c>
      <c r="X207" s="18"/>
      <c r="Y207" s="18"/>
      <c r="Z207" s="18"/>
      <c r="AA207" s="18"/>
      <c r="AH207" s="16">
        <v>100</v>
      </c>
    </row>
    <row r="208" spans="1:34" s="16" customFormat="1" x14ac:dyDescent="0.35">
      <c r="A208" s="10">
        <v>206</v>
      </c>
      <c r="B208" s="10" t="s">
        <v>448</v>
      </c>
      <c r="C208" s="10" t="s">
        <v>449</v>
      </c>
      <c r="D208" s="10" t="s">
        <v>115</v>
      </c>
      <c r="E208" s="10">
        <f>Таблица19101413[[#This Row],[Грунт]]+Таблица19101413[[#This Row],[Щебень]]+Таблица19101413[[#This Row],[Асфальт]]+Таблица19101413[[#This Row],[Бетон]]</f>
        <v>1.5</v>
      </c>
      <c r="F208" s="10">
        <v>3</v>
      </c>
      <c r="G208" s="11">
        <v>1.5</v>
      </c>
      <c r="H208" s="12"/>
      <c r="I208" s="13"/>
      <c r="J208" s="14"/>
      <c r="K208" s="15"/>
      <c r="L208" s="16">
        <v>1</v>
      </c>
      <c r="O208" s="16" t="b">
        <f>OR(Таблица19101413[[#This Row],[Щебень]]&gt;0,Таблица19101413[[#This Row],[Асфальт]]&gt;0,Таблица19101413[[#This Row],[Бетон]]&gt;0)</f>
        <v>0</v>
      </c>
      <c r="R208" s="16">
        <v>205</v>
      </c>
      <c r="V208" s="18"/>
      <c r="W208" s="18">
        <f>Таблица19101413[[#This Row],[Грунт]]+Таблица19101413[[#This Row],[Щебень]]+Таблица19101413[[#This Row],[Асфальт]]+Таблица19101413[[#This Row],[Бетон]]</f>
        <v>1.5</v>
      </c>
      <c r="X208" s="18"/>
      <c r="Y208" s="18"/>
      <c r="Z208" s="18"/>
      <c r="AA208" s="18"/>
      <c r="AH208" s="16">
        <v>101</v>
      </c>
    </row>
    <row r="209" spans="1:34" s="16" customFormat="1" x14ac:dyDescent="0.35">
      <c r="A209" s="10">
        <v>207</v>
      </c>
      <c r="B209" s="10" t="s">
        <v>450</v>
      </c>
      <c r="C209" s="10" t="s">
        <v>451</v>
      </c>
      <c r="D209" s="10" t="s">
        <v>115</v>
      </c>
      <c r="E209" s="10">
        <f>Таблица19101413[[#This Row],[Грунт]]+Таблица19101413[[#This Row],[Щебень]]+Таблица19101413[[#This Row],[Асфальт]]+Таблица19101413[[#This Row],[Бетон]]</f>
        <v>1.5</v>
      </c>
      <c r="F209" s="10">
        <v>3</v>
      </c>
      <c r="G209" s="11">
        <v>1.5</v>
      </c>
      <c r="H209" s="12"/>
      <c r="I209" s="13"/>
      <c r="J209" s="14"/>
      <c r="K209" s="15"/>
      <c r="L209" s="16">
        <v>1</v>
      </c>
      <c r="O209" s="16" t="b">
        <f>OR(Таблица19101413[[#This Row],[Щебень]]&gt;0,Таблица19101413[[#This Row],[Асфальт]]&gt;0,Таблица19101413[[#This Row],[Бетон]]&gt;0)</f>
        <v>0</v>
      </c>
      <c r="R209" s="16">
        <v>206</v>
      </c>
      <c r="V209" s="18"/>
      <c r="W209" s="18">
        <f>Таблица19101413[[#This Row],[Грунт]]+Таблица19101413[[#This Row],[Щебень]]+Таблица19101413[[#This Row],[Асфальт]]+Таблица19101413[[#This Row],[Бетон]]</f>
        <v>1.5</v>
      </c>
      <c r="X209" s="18"/>
      <c r="Y209" s="18"/>
      <c r="Z209" s="18"/>
      <c r="AA209" s="18"/>
      <c r="AH209" s="16">
        <v>102</v>
      </c>
    </row>
    <row r="210" spans="1:34" s="16" customFormat="1" x14ac:dyDescent="0.35">
      <c r="A210" s="10">
        <v>208</v>
      </c>
      <c r="B210" s="10" t="s">
        <v>452</v>
      </c>
      <c r="C210" s="10" t="s">
        <v>453</v>
      </c>
      <c r="D210" s="10" t="s">
        <v>115</v>
      </c>
      <c r="E210" s="10">
        <f>Таблица19101413[[#This Row],[Грунт]]+Таблица19101413[[#This Row],[Щебень]]+Таблица19101413[[#This Row],[Асфальт]]+Таблица19101413[[#This Row],[Бетон]]</f>
        <v>1</v>
      </c>
      <c r="F210" s="10">
        <v>3</v>
      </c>
      <c r="G210" s="11">
        <v>1</v>
      </c>
      <c r="H210" s="12"/>
      <c r="I210" s="13"/>
      <c r="J210" s="14"/>
      <c r="K210" s="15"/>
      <c r="L210" s="16">
        <v>1</v>
      </c>
      <c r="O210" s="16" t="b">
        <f>OR(Таблица19101413[[#This Row],[Щебень]]&gt;0,Таблица19101413[[#This Row],[Асфальт]]&gt;0,Таблица19101413[[#This Row],[Бетон]]&gt;0)</f>
        <v>0</v>
      </c>
      <c r="R210" s="16">
        <v>207</v>
      </c>
      <c r="V210" s="18"/>
      <c r="W210" s="18">
        <f>Таблица19101413[[#This Row],[Грунт]]+Таблица19101413[[#This Row],[Щебень]]+Таблица19101413[[#This Row],[Асфальт]]+Таблица19101413[[#This Row],[Бетон]]</f>
        <v>1</v>
      </c>
      <c r="X210" s="18"/>
      <c r="Y210" s="18"/>
      <c r="Z210" s="18"/>
      <c r="AA210" s="18"/>
      <c r="AH210" s="16">
        <v>103</v>
      </c>
    </row>
    <row r="211" spans="1:34" s="16" customFormat="1" x14ac:dyDescent="0.35">
      <c r="A211" s="10">
        <v>209</v>
      </c>
      <c r="B211" s="10" t="s">
        <v>454</v>
      </c>
      <c r="C211" s="10" t="s">
        <v>455</v>
      </c>
      <c r="D211" s="10" t="s">
        <v>30</v>
      </c>
      <c r="E211" s="10">
        <f>Таблица19101413[[#This Row],[Грунт]]+Таблица19101413[[#This Row],[Щебень]]+Таблица19101413[[#This Row],[Асфальт]]+Таблица19101413[[#This Row],[Бетон]]</f>
        <v>5.085</v>
      </c>
      <c r="F211" s="10">
        <v>3</v>
      </c>
      <c r="G211" s="11">
        <f>3-0.015</f>
        <v>2.9849999999999999</v>
      </c>
      <c r="H211" s="12">
        <v>0</v>
      </c>
      <c r="I211" s="13">
        <v>2.1</v>
      </c>
      <c r="J211" s="14"/>
      <c r="K211" s="15"/>
      <c r="L211" s="16" t="s">
        <v>31</v>
      </c>
      <c r="O211" s="16" t="b">
        <f>OR(Таблица19101413[[#This Row],[Щебень]]&gt;0,Таблица19101413[[#This Row],[Асфальт]]&gt;0,Таблица19101413[[#This Row],[Бетон]]&gt;0)</f>
        <v>1</v>
      </c>
      <c r="P211" s="16">
        <v>1</v>
      </c>
      <c r="R211" s="16">
        <v>208</v>
      </c>
      <c r="V211" s="18"/>
      <c r="W211" s="18">
        <f>Таблица19101413[[#This Row],[Грунт]]+Таблица19101413[[#This Row],[Щебень]]+Таблица19101413[[#This Row],[Асфальт]]+Таблица19101413[[#This Row],[Бетон]]</f>
        <v>5.085</v>
      </c>
      <c r="X211" s="18"/>
      <c r="Y211" s="18"/>
      <c r="Z211" s="18"/>
      <c r="AA211" s="18"/>
      <c r="AH211" s="16">
        <v>104</v>
      </c>
    </row>
    <row r="212" spans="1:34" s="16" customFormat="1" x14ac:dyDescent="0.35">
      <c r="A212" s="10">
        <v>210</v>
      </c>
      <c r="B212" s="10" t="s">
        <v>456</v>
      </c>
      <c r="C212" s="10" t="s">
        <v>457</v>
      </c>
      <c r="D212" s="10" t="s">
        <v>30</v>
      </c>
      <c r="E212" s="10">
        <f>Таблица19101413[[#This Row],[Грунт]]+Таблица19101413[[#This Row],[Щебень]]+Таблица19101413[[#This Row],[Асфальт]]+Таблица19101413[[#This Row],[Бетон]]</f>
        <v>1.5</v>
      </c>
      <c r="F212" s="10">
        <v>3</v>
      </c>
      <c r="G212" s="11"/>
      <c r="H212" s="12">
        <v>0.5</v>
      </c>
      <c r="I212" s="13">
        <v>1</v>
      </c>
      <c r="J212" s="14"/>
      <c r="K212" s="15"/>
      <c r="L212" s="16">
        <v>1</v>
      </c>
      <c r="O212" s="16" t="b">
        <f>OR(Таблица19101413[[#This Row],[Щебень]]&gt;0,Таблица19101413[[#This Row],[Асфальт]]&gt;0,Таблица19101413[[#This Row],[Бетон]]&gt;0)</f>
        <v>1</v>
      </c>
      <c r="P212" s="16">
        <v>1</v>
      </c>
      <c r="R212" s="16">
        <v>209</v>
      </c>
      <c r="V212" s="18"/>
      <c r="W212" s="18">
        <f>Таблица19101413[[#This Row],[Грунт]]+Таблица19101413[[#This Row],[Щебень]]+Таблица19101413[[#This Row],[Асфальт]]+Таблица19101413[[#This Row],[Бетон]]</f>
        <v>1.5</v>
      </c>
      <c r="X212" s="18"/>
      <c r="Y212" s="18"/>
      <c r="Z212" s="18"/>
      <c r="AA212" s="18"/>
      <c r="AH212" s="16">
        <v>105</v>
      </c>
    </row>
    <row r="213" spans="1:34" s="16" customFormat="1" x14ac:dyDescent="0.35">
      <c r="A213" s="10">
        <v>211</v>
      </c>
      <c r="B213" s="10" t="s">
        <v>458</v>
      </c>
      <c r="C213" s="10" t="s">
        <v>459</v>
      </c>
      <c r="D213" s="10" t="s">
        <v>30</v>
      </c>
      <c r="E213" s="10">
        <f>Таблица19101413[[#This Row],[Грунт]]+Таблица19101413[[#This Row],[Щебень]]+Таблица19101413[[#This Row],[Асфальт]]+Таблица19101413[[#This Row],[Бетон]]</f>
        <v>0.5</v>
      </c>
      <c r="F213" s="10">
        <v>3</v>
      </c>
      <c r="G213" s="11">
        <v>0.2</v>
      </c>
      <c r="H213" s="12"/>
      <c r="I213" s="13">
        <v>0.3</v>
      </c>
      <c r="J213" s="14"/>
      <c r="K213" s="15"/>
      <c r="L213" s="16">
        <v>1</v>
      </c>
      <c r="O213" s="16" t="b">
        <f>OR(Таблица19101413[[#This Row],[Щебень]]&gt;0,Таблица19101413[[#This Row],[Асфальт]]&gt;0,Таблица19101413[[#This Row],[Бетон]]&gt;0)</f>
        <v>1</v>
      </c>
      <c r="P213" s="16">
        <v>1</v>
      </c>
      <c r="R213" s="16">
        <v>210</v>
      </c>
      <c r="V213" s="18"/>
      <c r="W213" s="18">
        <f>Таблица19101413[[#This Row],[Грунт]]+Таблица19101413[[#This Row],[Щебень]]+Таблица19101413[[#This Row],[Асфальт]]+Таблица19101413[[#This Row],[Бетон]]</f>
        <v>0.5</v>
      </c>
      <c r="X213" s="18"/>
      <c r="Y213" s="18"/>
      <c r="Z213" s="18"/>
      <c r="AA213" s="18"/>
      <c r="AH213" s="16">
        <v>106</v>
      </c>
    </row>
    <row r="214" spans="1:34" s="16" customFormat="1" x14ac:dyDescent="0.35">
      <c r="A214" s="10">
        <v>212</v>
      </c>
      <c r="B214" s="10" t="s">
        <v>460</v>
      </c>
      <c r="C214" s="10" t="s">
        <v>461</v>
      </c>
      <c r="D214" s="10" t="s">
        <v>30</v>
      </c>
      <c r="E214" s="10">
        <f>Таблица19101413[[#This Row],[Грунт]]+Таблица19101413[[#This Row],[Щебень]]+Таблица19101413[[#This Row],[Асфальт]]+Таблица19101413[[#This Row],[Бетон]]</f>
        <v>2.6</v>
      </c>
      <c r="F214" s="10">
        <v>3</v>
      </c>
      <c r="G214" s="11">
        <v>1.6</v>
      </c>
      <c r="H214" s="12"/>
      <c r="I214" s="13">
        <v>1</v>
      </c>
      <c r="J214" s="14"/>
      <c r="K214" s="15"/>
      <c r="L214" s="16">
        <v>1</v>
      </c>
      <c r="O214" s="16" t="b">
        <f>OR(Таблица19101413[[#This Row],[Щебень]]&gt;0,Таблица19101413[[#This Row],[Асфальт]]&gt;0,Таблица19101413[[#This Row],[Бетон]]&gt;0)</f>
        <v>1</v>
      </c>
      <c r="P214" s="16">
        <v>1</v>
      </c>
      <c r="R214" s="16">
        <v>211</v>
      </c>
      <c r="V214" s="18"/>
      <c r="W214" s="18">
        <f>Таблица19101413[[#This Row],[Грунт]]+Таблица19101413[[#This Row],[Щебень]]+Таблица19101413[[#This Row],[Асфальт]]+Таблица19101413[[#This Row],[Бетон]]</f>
        <v>2.6</v>
      </c>
      <c r="X214" s="18"/>
      <c r="Y214" s="18"/>
      <c r="Z214" s="18"/>
      <c r="AA214" s="18"/>
      <c r="AH214" s="16">
        <v>107</v>
      </c>
    </row>
    <row r="215" spans="1:34" s="16" customFormat="1" x14ac:dyDescent="0.35">
      <c r="A215" s="10">
        <v>213</v>
      </c>
      <c r="B215" s="10" t="s">
        <v>462</v>
      </c>
      <c r="C215" s="10" t="s">
        <v>463</v>
      </c>
      <c r="D215" s="10" t="s">
        <v>30</v>
      </c>
      <c r="E215" s="10">
        <f>Таблица19101413[[#This Row],[Грунт]]+Таблица19101413[[#This Row],[Щебень]]+Таблица19101413[[#This Row],[Асфальт]]+Таблица19101413[[#This Row],[Бетон]]</f>
        <v>0.6</v>
      </c>
      <c r="F215" s="10">
        <v>3</v>
      </c>
      <c r="G215" s="11"/>
      <c r="H215" s="12">
        <v>0.6</v>
      </c>
      <c r="I215" s="13"/>
      <c r="J215" s="14"/>
      <c r="K215" s="15"/>
      <c r="L215" s="16">
        <v>1</v>
      </c>
      <c r="O215" s="16" t="b">
        <f>OR(Таблица19101413[[#This Row],[Щебень]]&gt;0,Таблица19101413[[#This Row],[Асфальт]]&gt;0,Таблица19101413[[#This Row],[Бетон]]&gt;0)</f>
        <v>1</v>
      </c>
      <c r="P215" s="16">
        <v>1</v>
      </c>
      <c r="R215" s="16">
        <v>212</v>
      </c>
      <c r="V215" s="18"/>
      <c r="W215" s="18">
        <f>Таблица19101413[[#This Row],[Грунт]]+Таблица19101413[[#This Row],[Щебень]]+Таблица19101413[[#This Row],[Асфальт]]+Таблица19101413[[#This Row],[Бетон]]</f>
        <v>0.6</v>
      </c>
      <c r="X215" s="18"/>
      <c r="Y215" s="18"/>
      <c r="Z215" s="18"/>
      <c r="AA215" s="18"/>
      <c r="AH215" s="16">
        <v>108</v>
      </c>
    </row>
    <row r="216" spans="1:34" s="16" customFormat="1" x14ac:dyDescent="0.35">
      <c r="A216" s="10">
        <v>214</v>
      </c>
      <c r="B216" s="10" t="s">
        <v>464</v>
      </c>
      <c r="C216" s="10" t="s">
        <v>465</v>
      </c>
      <c r="D216" s="10" t="s">
        <v>30</v>
      </c>
      <c r="E216" s="10">
        <f>Таблица19101413[[#This Row],[Грунт]]+Таблица19101413[[#This Row],[Щебень]]+Таблица19101413[[#This Row],[Асфальт]]+Таблица19101413[[#This Row],[Бетон]]</f>
        <v>0.7</v>
      </c>
      <c r="F216" s="10">
        <v>3</v>
      </c>
      <c r="G216" s="11">
        <v>0.7</v>
      </c>
      <c r="H216" s="12"/>
      <c r="I216" s="13"/>
      <c r="J216" s="14"/>
      <c r="K216" s="15"/>
      <c r="L216" s="16">
        <v>1</v>
      </c>
      <c r="O216" s="16" t="b">
        <f>OR(Таблица19101413[[#This Row],[Щебень]]&gt;0,Таблица19101413[[#This Row],[Асфальт]]&gt;0,Таблица19101413[[#This Row],[Бетон]]&gt;0)</f>
        <v>0</v>
      </c>
      <c r="R216" s="16">
        <v>213</v>
      </c>
      <c r="V216" s="18"/>
      <c r="W216" s="18">
        <f>Таблица19101413[[#This Row],[Грунт]]+Таблица19101413[[#This Row],[Щебень]]+Таблица19101413[[#This Row],[Асфальт]]+Таблица19101413[[#This Row],[Бетон]]</f>
        <v>0.7</v>
      </c>
      <c r="X216" s="18"/>
      <c r="Y216" s="18"/>
      <c r="Z216" s="18"/>
      <c r="AA216" s="18"/>
      <c r="AH216" s="16">
        <v>109</v>
      </c>
    </row>
    <row r="217" spans="1:34" s="16" customFormat="1" x14ac:dyDescent="0.35">
      <c r="A217" s="10">
        <v>215</v>
      </c>
      <c r="B217" s="10" t="s">
        <v>466</v>
      </c>
      <c r="C217" s="10" t="s">
        <v>467</v>
      </c>
      <c r="D217" s="10" t="s">
        <v>30</v>
      </c>
      <c r="E217" s="10">
        <f>Таблица19101413[[#This Row],[Грунт]]+Таблица19101413[[#This Row],[Щебень]]+Таблица19101413[[#This Row],[Асфальт]]+Таблица19101413[[#This Row],[Бетон]]</f>
        <v>1</v>
      </c>
      <c r="F217" s="10">
        <v>3</v>
      </c>
      <c r="G217" s="11">
        <v>0.5</v>
      </c>
      <c r="H217" s="12">
        <v>0.5</v>
      </c>
      <c r="I217" s="13"/>
      <c r="J217" s="14"/>
      <c r="K217" s="15"/>
      <c r="L217" s="16">
        <v>1</v>
      </c>
      <c r="O217" s="16" t="b">
        <f>OR(Таблица19101413[[#This Row],[Щебень]]&gt;0,Таблица19101413[[#This Row],[Асфальт]]&gt;0,Таблица19101413[[#This Row],[Бетон]]&gt;0)</f>
        <v>1</v>
      </c>
      <c r="P217" s="16">
        <v>1</v>
      </c>
      <c r="R217" s="16">
        <v>214</v>
      </c>
      <c r="V217" s="18"/>
      <c r="W217" s="18">
        <f>Таблица19101413[[#This Row],[Грунт]]+Таблица19101413[[#This Row],[Щебень]]+Таблица19101413[[#This Row],[Асфальт]]+Таблица19101413[[#This Row],[Бетон]]</f>
        <v>1</v>
      </c>
      <c r="X217" s="18"/>
      <c r="Y217" s="18"/>
      <c r="Z217" s="18"/>
      <c r="AA217" s="18"/>
      <c r="AH217" s="16">
        <v>110</v>
      </c>
    </row>
    <row r="218" spans="1:34" s="16" customFormat="1" ht="46.5" x14ac:dyDescent="0.35">
      <c r="A218" s="10">
        <v>216</v>
      </c>
      <c r="B218" s="10" t="s">
        <v>468</v>
      </c>
      <c r="C218" s="10" t="s">
        <v>469</v>
      </c>
      <c r="D218" s="10" t="s">
        <v>118</v>
      </c>
      <c r="E218" s="10">
        <f>Таблица19101413[[#This Row],[Грунт]]+Таблица19101413[[#This Row],[Щебень]]+Таблица19101413[[#This Row],[Асфальт]]+Таблица19101413[[#This Row],[Бетон]]</f>
        <v>4.9000000000000004</v>
      </c>
      <c r="F218" s="10">
        <v>3</v>
      </c>
      <c r="G218" s="11">
        <v>0.3</v>
      </c>
      <c r="H218" s="12">
        <v>1.3</v>
      </c>
      <c r="I218" s="13">
        <v>3.3</v>
      </c>
      <c r="J218" s="14"/>
      <c r="K218" s="15"/>
      <c r="L218" s="16" t="s">
        <v>31</v>
      </c>
      <c r="O218" s="16" t="b">
        <f>OR(Таблица19101413[[#This Row],[Щебень]]&gt;0,Таблица19101413[[#This Row],[Асфальт]]&gt;0,Таблица19101413[[#This Row],[Бетон]]&gt;0)</f>
        <v>1</v>
      </c>
      <c r="P218" s="16">
        <v>1</v>
      </c>
      <c r="R218" s="16">
        <v>215</v>
      </c>
      <c r="V218" s="18"/>
      <c r="W218" s="18">
        <f>Таблица19101413[[#This Row],[Грунт]]+Таблица19101413[[#This Row],[Щебень]]+Таблица19101413[[#This Row],[Асфальт]]+Таблица19101413[[#This Row],[Бетон]]</f>
        <v>4.9000000000000004</v>
      </c>
      <c r="X218" s="18"/>
      <c r="Y218" s="18"/>
      <c r="Z218" s="18"/>
      <c r="AA218" s="18"/>
      <c r="AH218" s="16">
        <v>111</v>
      </c>
    </row>
    <row r="219" spans="1:34" s="16" customFormat="1" ht="46.5" x14ac:dyDescent="0.35">
      <c r="A219" s="10">
        <v>217</v>
      </c>
      <c r="B219" s="10" t="s">
        <v>470</v>
      </c>
      <c r="C219" s="10" t="s">
        <v>471</v>
      </c>
      <c r="D219" s="10" t="s">
        <v>118</v>
      </c>
      <c r="E219" s="10">
        <f>Таблица19101413[[#This Row],[Грунт]]+Таблица19101413[[#This Row],[Щебень]]+Таблица19101413[[#This Row],[Асфальт]]+Таблица19101413[[#This Row],[Бетон]]</f>
        <v>1.0029999999999999</v>
      </c>
      <c r="F219" s="10">
        <v>3</v>
      </c>
      <c r="G219" s="11">
        <v>0.16500000000000001</v>
      </c>
      <c r="H219" s="12"/>
      <c r="I219" s="13">
        <v>0.83799999999999997</v>
      </c>
      <c r="J219" s="14"/>
      <c r="K219" s="15"/>
      <c r="L219" s="16" t="s">
        <v>43</v>
      </c>
      <c r="O219" s="16" t="b">
        <f>OR(Таблица19101413[[#This Row],[Щебень]]&gt;0,Таблица19101413[[#This Row],[Асфальт]]&gt;0,Таблица19101413[[#This Row],[Бетон]]&gt;0)</f>
        <v>1</v>
      </c>
      <c r="P219" s="16">
        <v>1</v>
      </c>
      <c r="R219" s="16">
        <v>216</v>
      </c>
      <c r="V219" s="18"/>
      <c r="W219" s="18">
        <f>Таблица19101413[[#This Row],[Грунт]]+Таблица19101413[[#This Row],[Щебень]]+Таблица19101413[[#This Row],[Асфальт]]+Таблица19101413[[#This Row],[Бетон]]</f>
        <v>1.0029999999999999</v>
      </c>
      <c r="X219" s="18"/>
      <c r="Y219" s="18"/>
      <c r="Z219" s="18"/>
      <c r="AA219" s="18"/>
      <c r="AH219" s="16">
        <v>112</v>
      </c>
    </row>
    <row r="220" spans="1:34" s="16" customFormat="1" ht="46.5" x14ac:dyDescent="0.35">
      <c r="A220" s="10">
        <v>218</v>
      </c>
      <c r="B220" s="10" t="s">
        <v>472</v>
      </c>
      <c r="C220" s="10" t="s">
        <v>473</v>
      </c>
      <c r="D220" s="10" t="s">
        <v>118</v>
      </c>
      <c r="E220" s="10">
        <f>Таблица19101413[[#This Row],[Грунт]]+Таблица19101413[[#This Row],[Щебень]]+Таблица19101413[[#This Row],[Асфальт]]+Таблица19101413[[#This Row],[Бетон]]</f>
        <v>1.7000000000000002</v>
      </c>
      <c r="F220" s="10">
        <v>3</v>
      </c>
      <c r="G220" s="11">
        <v>1.3</v>
      </c>
      <c r="H220" s="12">
        <v>0.4</v>
      </c>
      <c r="I220" s="13"/>
      <c r="J220" s="14"/>
      <c r="K220" s="15"/>
      <c r="L220" s="16">
        <v>1</v>
      </c>
      <c r="O220" s="16" t="b">
        <f>OR(Таблица19101413[[#This Row],[Щебень]]&gt;0,Таблица19101413[[#This Row],[Асфальт]]&gt;0,Таблица19101413[[#This Row],[Бетон]]&gt;0)</f>
        <v>1</v>
      </c>
      <c r="P220" s="16">
        <v>1</v>
      </c>
      <c r="R220" s="16">
        <v>217</v>
      </c>
      <c r="V220" s="18"/>
      <c r="W220" s="18">
        <f>Таблица19101413[[#This Row],[Грунт]]+Таблица19101413[[#This Row],[Щебень]]+Таблица19101413[[#This Row],[Асфальт]]+Таблица19101413[[#This Row],[Бетон]]</f>
        <v>1.7000000000000002</v>
      </c>
      <c r="X220" s="18"/>
      <c r="Y220" s="18"/>
      <c r="Z220" s="18"/>
      <c r="AA220" s="18"/>
      <c r="AH220" s="16">
        <v>113</v>
      </c>
    </row>
    <row r="221" spans="1:34" s="16" customFormat="1" ht="46.5" x14ac:dyDescent="0.35">
      <c r="A221" s="10">
        <v>219</v>
      </c>
      <c r="B221" s="10" t="s">
        <v>474</v>
      </c>
      <c r="C221" s="10" t="s">
        <v>475</v>
      </c>
      <c r="D221" s="10" t="s">
        <v>118</v>
      </c>
      <c r="E221" s="10">
        <f>Таблица19101413[[#This Row],[Грунт]]+Таблица19101413[[#This Row],[Щебень]]+Таблица19101413[[#This Row],[Асфальт]]+Таблица19101413[[#This Row],[Бетон]]</f>
        <v>0.5</v>
      </c>
      <c r="F221" s="10">
        <v>3</v>
      </c>
      <c r="G221" s="11">
        <v>0.5</v>
      </c>
      <c r="H221" s="12"/>
      <c r="I221" s="13"/>
      <c r="J221" s="14"/>
      <c r="K221" s="15"/>
      <c r="L221" s="16">
        <v>1</v>
      </c>
      <c r="O221" s="16" t="b">
        <f>OR(Таблица19101413[[#This Row],[Щебень]]&gt;0,Таблица19101413[[#This Row],[Асфальт]]&gt;0,Таблица19101413[[#This Row],[Бетон]]&gt;0)</f>
        <v>0</v>
      </c>
      <c r="R221" s="16">
        <v>218</v>
      </c>
      <c r="V221" s="18"/>
      <c r="W221" s="18">
        <f>Таблица19101413[[#This Row],[Грунт]]+Таблица19101413[[#This Row],[Щебень]]+Таблица19101413[[#This Row],[Асфальт]]+Таблица19101413[[#This Row],[Бетон]]</f>
        <v>0.5</v>
      </c>
      <c r="X221" s="18"/>
      <c r="Y221" s="18"/>
      <c r="Z221" s="18"/>
      <c r="AA221" s="18"/>
      <c r="AH221" s="16">
        <v>114</v>
      </c>
    </row>
    <row r="222" spans="1:34" s="16" customFormat="1" ht="46.5" x14ac:dyDescent="0.35">
      <c r="A222" s="10">
        <v>220</v>
      </c>
      <c r="B222" s="10" t="s">
        <v>476</v>
      </c>
      <c r="C222" s="10" t="s">
        <v>477</v>
      </c>
      <c r="D222" s="10" t="s">
        <v>118</v>
      </c>
      <c r="E222" s="10">
        <f>Таблица19101413[[#This Row],[Грунт]]+Таблица19101413[[#This Row],[Щебень]]+Таблица19101413[[#This Row],[Асфальт]]+Таблица19101413[[#This Row],[Бетон]]</f>
        <v>0.7</v>
      </c>
      <c r="F222" s="10">
        <v>3</v>
      </c>
      <c r="G222" s="11">
        <v>0.7</v>
      </c>
      <c r="H222" s="12"/>
      <c r="I222" s="13"/>
      <c r="J222" s="14"/>
      <c r="K222" s="15"/>
      <c r="L222" s="16">
        <v>1</v>
      </c>
      <c r="O222" s="16" t="b">
        <f>OR(Таблица19101413[[#This Row],[Щебень]]&gt;0,Таблица19101413[[#This Row],[Асфальт]]&gt;0,Таблица19101413[[#This Row],[Бетон]]&gt;0)</f>
        <v>0</v>
      </c>
      <c r="R222" s="16">
        <v>219</v>
      </c>
      <c r="V222" s="18"/>
      <c r="W222" s="18">
        <f>Таблица19101413[[#This Row],[Грунт]]+Таблица19101413[[#This Row],[Щебень]]+Таблица19101413[[#This Row],[Асфальт]]+Таблица19101413[[#This Row],[Бетон]]</f>
        <v>0.7</v>
      </c>
      <c r="X222" s="18"/>
      <c r="Y222" s="18"/>
      <c r="Z222" s="18"/>
      <c r="AA222" s="18"/>
      <c r="AH222" s="16">
        <v>115</v>
      </c>
    </row>
    <row r="223" spans="1:34" s="16" customFormat="1" ht="46.5" x14ac:dyDescent="0.35">
      <c r="A223" s="10">
        <v>221</v>
      </c>
      <c r="B223" s="10" t="s">
        <v>478</v>
      </c>
      <c r="C223" s="10" t="s">
        <v>479</v>
      </c>
      <c r="D223" s="10" t="s">
        <v>118</v>
      </c>
      <c r="E223" s="10">
        <f>Таблица19101413[[#This Row],[Грунт]]+Таблица19101413[[#This Row],[Щебень]]+Таблица19101413[[#This Row],[Асфальт]]+Таблица19101413[[#This Row],[Бетон]]</f>
        <v>0.2</v>
      </c>
      <c r="F223" s="10">
        <v>3</v>
      </c>
      <c r="G223" s="11"/>
      <c r="H223" s="12">
        <v>0.2</v>
      </c>
      <c r="I223" s="13"/>
      <c r="J223" s="14"/>
      <c r="K223" s="15"/>
      <c r="L223" s="16">
        <v>1</v>
      </c>
      <c r="O223" s="16" t="b">
        <f>OR(Таблица19101413[[#This Row],[Щебень]]&gt;0,Таблица19101413[[#This Row],[Асфальт]]&gt;0,Таблица19101413[[#This Row],[Бетон]]&gt;0)</f>
        <v>1</v>
      </c>
      <c r="P223" s="16">
        <v>1</v>
      </c>
      <c r="R223" s="16">
        <v>220</v>
      </c>
      <c r="V223" s="18"/>
      <c r="W223" s="18">
        <f>Таблица19101413[[#This Row],[Грунт]]+Таблица19101413[[#This Row],[Щебень]]+Таблица19101413[[#This Row],[Асфальт]]+Таблица19101413[[#This Row],[Бетон]]</f>
        <v>0.2</v>
      </c>
      <c r="X223" s="18"/>
      <c r="Y223" s="18"/>
      <c r="Z223" s="18"/>
      <c r="AA223" s="18"/>
      <c r="AH223" s="16">
        <v>116</v>
      </c>
    </row>
    <row r="224" spans="1:34" s="16" customFormat="1" ht="46.5" x14ac:dyDescent="0.35">
      <c r="A224" s="10">
        <v>222</v>
      </c>
      <c r="B224" s="10" t="s">
        <v>480</v>
      </c>
      <c r="C224" s="10" t="s">
        <v>481</v>
      </c>
      <c r="D224" s="10" t="s">
        <v>118</v>
      </c>
      <c r="E224" s="10">
        <f>Таблица19101413[[#This Row],[Грунт]]+Таблица19101413[[#This Row],[Щебень]]+Таблица19101413[[#This Row],[Асфальт]]+Таблица19101413[[#This Row],[Бетон]]</f>
        <v>0.4</v>
      </c>
      <c r="F224" s="10">
        <v>3</v>
      </c>
      <c r="G224" s="11">
        <v>0.4</v>
      </c>
      <c r="H224" s="12"/>
      <c r="I224" s="13"/>
      <c r="J224" s="14"/>
      <c r="K224" s="15"/>
      <c r="L224" s="16">
        <v>1</v>
      </c>
      <c r="O224" s="16" t="b">
        <f>OR(Таблица19101413[[#This Row],[Щебень]]&gt;0,Таблица19101413[[#This Row],[Асфальт]]&gt;0,Таблица19101413[[#This Row],[Бетон]]&gt;0)</f>
        <v>0</v>
      </c>
      <c r="R224" s="16">
        <v>221</v>
      </c>
      <c r="V224" s="18"/>
      <c r="W224" s="18">
        <f>Таблица19101413[[#This Row],[Грунт]]+Таблица19101413[[#This Row],[Щебень]]+Таблица19101413[[#This Row],[Асфальт]]+Таблица19101413[[#This Row],[Бетон]]</f>
        <v>0.4</v>
      </c>
      <c r="X224" s="18"/>
      <c r="Y224" s="18"/>
      <c r="Z224" s="18"/>
      <c r="AA224" s="18"/>
      <c r="AH224" s="16">
        <v>117</v>
      </c>
    </row>
    <row r="225" spans="1:34" s="16" customFormat="1" ht="46.5" x14ac:dyDescent="0.35">
      <c r="A225" s="10">
        <v>223</v>
      </c>
      <c r="B225" s="10" t="s">
        <v>482</v>
      </c>
      <c r="C225" s="10" t="s">
        <v>483</v>
      </c>
      <c r="D225" s="10" t="s">
        <v>118</v>
      </c>
      <c r="E225" s="10">
        <f>Таблица19101413[[#This Row],[Грунт]]+Таблица19101413[[#This Row],[Щебень]]+Таблица19101413[[#This Row],[Асфальт]]+Таблица19101413[[#This Row],[Бетон]]</f>
        <v>9.5</v>
      </c>
      <c r="F225" s="10">
        <v>3</v>
      </c>
      <c r="G225" s="11">
        <v>7.9</v>
      </c>
      <c r="H225" s="12"/>
      <c r="I225" s="13">
        <v>1.6</v>
      </c>
      <c r="J225" s="14"/>
      <c r="K225" s="15"/>
      <c r="L225" s="16">
        <v>1</v>
      </c>
      <c r="O225" s="16" t="b">
        <f>OR(Таблица19101413[[#This Row],[Щебень]]&gt;0,Таблица19101413[[#This Row],[Асфальт]]&gt;0,Таблица19101413[[#This Row],[Бетон]]&gt;0)</f>
        <v>1</v>
      </c>
      <c r="P225" s="16">
        <v>1</v>
      </c>
      <c r="R225" s="16">
        <v>222</v>
      </c>
      <c r="T225" s="16">
        <f>Таблица19101413[[#This Row],[Протяженность(км)]]-9.5</f>
        <v>0</v>
      </c>
      <c r="U225" s="16">
        <f>9.5-Таблица19101413[[#This Row],[Протяженность(км)]]</f>
        <v>0</v>
      </c>
      <c r="V225" s="18"/>
      <c r="W225" s="18">
        <f>Таблица19101413[[#This Row],[Грунт]]+Таблица19101413[[#This Row],[Щебень]]+Таблица19101413[[#This Row],[Асфальт]]+Таблица19101413[[#This Row],[Бетон]]</f>
        <v>9.5</v>
      </c>
      <c r="X225" s="18"/>
      <c r="Y225" s="18"/>
      <c r="Z225" s="18"/>
      <c r="AA225" s="18"/>
      <c r="AH225" s="16">
        <v>118</v>
      </c>
    </row>
    <row r="226" spans="1:34" s="16" customFormat="1" ht="46.5" x14ac:dyDescent="0.35">
      <c r="A226" s="10">
        <v>224</v>
      </c>
      <c r="B226" s="10" t="s">
        <v>484</v>
      </c>
      <c r="C226" s="10" t="s">
        <v>485</v>
      </c>
      <c r="D226" s="10" t="s">
        <v>118</v>
      </c>
      <c r="E226" s="10">
        <f>Таблица19101413[[#This Row],[Грунт]]+Таблица19101413[[#This Row],[Щебень]]+Таблица19101413[[#This Row],[Асфальт]]+Таблица19101413[[#This Row],[Бетон]]</f>
        <v>0.9</v>
      </c>
      <c r="F226" s="10">
        <v>3</v>
      </c>
      <c r="G226" s="11">
        <v>0.9</v>
      </c>
      <c r="H226" s="12">
        <v>0</v>
      </c>
      <c r="I226" s="13"/>
      <c r="J226" s="14"/>
      <c r="K226" s="15"/>
      <c r="L226" s="16">
        <v>1</v>
      </c>
      <c r="O226" s="16" t="b">
        <f>OR(Таблица19101413[[#This Row],[Щебень]]&gt;0,Таблица19101413[[#This Row],[Асфальт]]&gt;0,Таблица19101413[[#This Row],[Бетон]]&gt;0)</f>
        <v>0</v>
      </c>
      <c r="P226" s="16">
        <v>1</v>
      </c>
      <c r="R226" s="16">
        <v>223</v>
      </c>
      <c r="V226" s="18"/>
      <c r="W226" s="18">
        <f>Таблица19101413[[#This Row],[Грунт]]+Таблица19101413[[#This Row],[Щебень]]+Таблица19101413[[#This Row],[Асфальт]]+Таблица19101413[[#This Row],[Бетон]]</f>
        <v>0.9</v>
      </c>
      <c r="X226" s="18"/>
      <c r="Y226" s="18"/>
      <c r="Z226" s="18"/>
      <c r="AA226" s="18"/>
      <c r="AH226" s="16">
        <v>119</v>
      </c>
    </row>
    <row r="227" spans="1:34" s="16" customFormat="1" ht="46.5" x14ac:dyDescent="0.35">
      <c r="A227" s="10">
        <v>225</v>
      </c>
      <c r="B227" s="10" t="s">
        <v>486</v>
      </c>
      <c r="C227" s="10" t="s">
        <v>487</v>
      </c>
      <c r="D227" s="10" t="s">
        <v>118</v>
      </c>
      <c r="E227" s="10">
        <f>Таблица19101413[[#This Row],[Грунт]]+Таблица19101413[[#This Row],[Щебень]]+Таблица19101413[[#This Row],[Асфальт]]+Таблица19101413[[#This Row],[Бетон]]</f>
        <v>0.3</v>
      </c>
      <c r="F227" s="10">
        <v>3</v>
      </c>
      <c r="G227" s="11"/>
      <c r="H227" s="12"/>
      <c r="I227" s="13">
        <v>0.3</v>
      </c>
      <c r="J227" s="14"/>
      <c r="K227" s="15"/>
      <c r="L227" s="16">
        <v>1</v>
      </c>
      <c r="O227" s="16" t="b">
        <f>OR(Таблица19101413[[#This Row],[Щебень]]&gt;0,Таблица19101413[[#This Row],[Асфальт]]&gt;0,Таблица19101413[[#This Row],[Бетон]]&gt;0)</f>
        <v>1</v>
      </c>
      <c r="P227" s="16">
        <v>1</v>
      </c>
      <c r="R227" s="16">
        <v>224</v>
      </c>
      <c r="V227" s="18"/>
      <c r="W227" s="18">
        <f>Таблица19101413[[#This Row],[Грунт]]+Таблица19101413[[#This Row],[Щебень]]+Таблица19101413[[#This Row],[Асфальт]]+Таблица19101413[[#This Row],[Бетон]]</f>
        <v>0.3</v>
      </c>
      <c r="X227" s="18"/>
      <c r="Y227" s="18"/>
      <c r="Z227" s="18"/>
      <c r="AA227" s="18"/>
      <c r="AH227" s="16">
        <v>120</v>
      </c>
    </row>
    <row r="228" spans="1:34" s="16" customFormat="1" ht="46.5" x14ac:dyDescent="0.35">
      <c r="A228" s="10">
        <v>226</v>
      </c>
      <c r="B228" s="10" t="s">
        <v>488</v>
      </c>
      <c r="C228" s="10" t="s">
        <v>489</v>
      </c>
      <c r="D228" s="10" t="s">
        <v>118</v>
      </c>
      <c r="E228" s="10">
        <f>Таблица19101413[[#This Row],[Грунт]]+Таблица19101413[[#This Row],[Щебень]]+Таблица19101413[[#This Row],[Асфальт]]+Таблица19101413[[#This Row],[Бетон]]</f>
        <v>0.5</v>
      </c>
      <c r="F228" s="10">
        <v>3</v>
      </c>
      <c r="G228" s="11">
        <v>0.5</v>
      </c>
      <c r="H228" s="12"/>
      <c r="I228" s="13"/>
      <c r="J228" s="14"/>
      <c r="K228" s="15"/>
      <c r="L228" s="16">
        <v>1</v>
      </c>
      <c r="O228" s="16" t="b">
        <f>OR(Таблица19101413[[#This Row],[Щебень]]&gt;0,Таблица19101413[[#This Row],[Асфальт]]&gt;0,Таблица19101413[[#This Row],[Бетон]]&gt;0)</f>
        <v>0</v>
      </c>
      <c r="R228" s="16">
        <v>225</v>
      </c>
      <c r="V228" s="18"/>
      <c r="W228" s="18">
        <f>Таблица19101413[[#This Row],[Грунт]]+Таблица19101413[[#This Row],[Щебень]]+Таблица19101413[[#This Row],[Асфальт]]+Таблица19101413[[#This Row],[Бетон]]</f>
        <v>0.5</v>
      </c>
      <c r="X228" s="18"/>
      <c r="Y228" s="18"/>
      <c r="Z228" s="18"/>
      <c r="AA228" s="18"/>
      <c r="AH228" s="16">
        <v>121</v>
      </c>
    </row>
    <row r="229" spans="1:34" s="16" customFormat="1" x14ac:dyDescent="0.35">
      <c r="A229" s="10">
        <v>227</v>
      </c>
      <c r="B229" s="10" t="s">
        <v>490</v>
      </c>
      <c r="C229" s="10" t="s">
        <v>491</v>
      </c>
      <c r="D229" s="10" t="s">
        <v>46</v>
      </c>
      <c r="E229" s="10">
        <f>Таблица19101413[[#This Row],[Грунт]]+Таблица19101413[[#This Row],[Щебень]]+Таблица19101413[[#This Row],[Асфальт]]+Таблица19101413[[#This Row],[Бетон]]</f>
        <v>7.3609999999999998</v>
      </c>
      <c r="F229" s="10">
        <v>3</v>
      </c>
      <c r="G229" s="11">
        <v>0.86099999999999999</v>
      </c>
      <c r="H229" s="12"/>
      <c r="I229" s="13">
        <v>6.5</v>
      </c>
      <c r="J229" s="14"/>
      <c r="K229" s="15"/>
      <c r="L229" s="16" t="s">
        <v>31</v>
      </c>
      <c r="O229" s="16" t="b">
        <f>OR(Таблица19101413[[#This Row],[Щебень]]&gt;0,Таблица19101413[[#This Row],[Асфальт]]&gt;0,Таблица19101413[[#This Row],[Бетон]]&gt;0)</f>
        <v>1</v>
      </c>
      <c r="P229" s="16">
        <v>1</v>
      </c>
      <c r="R229" s="16">
        <v>226</v>
      </c>
      <c r="V229" s="18"/>
      <c r="W229" s="18">
        <f>Таблица19101413[[#This Row],[Грунт]]+Таблица19101413[[#This Row],[Щебень]]+Таблица19101413[[#This Row],[Асфальт]]+Таблица19101413[[#This Row],[Бетон]]</f>
        <v>7.3609999999999998</v>
      </c>
      <c r="X229" s="18"/>
      <c r="Y229" s="18"/>
      <c r="Z229" s="18"/>
      <c r="AA229" s="18"/>
      <c r="AH229" s="16">
        <v>122</v>
      </c>
    </row>
    <row r="230" spans="1:34" s="16" customFormat="1" x14ac:dyDescent="0.35">
      <c r="A230" s="10">
        <v>228</v>
      </c>
      <c r="B230" s="10" t="s">
        <v>492</v>
      </c>
      <c r="C230" s="10" t="s">
        <v>493</v>
      </c>
      <c r="D230" s="10" t="s">
        <v>46</v>
      </c>
      <c r="E230" s="10">
        <f>Таблица19101413[[#This Row],[Грунт]]+Таблица19101413[[#This Row],[Щебень]]+Таблица19101413[[#This Row],[Асфальт]]+Таблица19101413[[#This Row],[Бетон]]</f>
        <v>2</v>
      </c>
      <c r="F230" s="10">
        <v>3</v>
      </c>
      <c r="G230" s="11">
        <v>2</v>
      </c>
      <c r="H230" s="12"/>
      <c r="I230" s="13"/>
      <c r="J230" s="14"/>
      <c r="K230" s="15"/>
      <c r="L230" s="16">
        <v>1</v>
      </c>
      <c r="O230" s="16" t="b">
        <f>OR(Таблица19101413[[#This Row],[Щебень]]&gt;0,Таблица19101413[[#This Row],[Асфальт]]&gt;0,Таблица19101413[[#This Row],[Бетон]]&gt;0)</f>
        <v>0</v>
      </c>
      <c r="R230" s="16">
        <v>227</v>
      </c>
      <c r="V230" s="18"/>
      <c r="W230" s="18">
        <f>Таблица19101413[[#This Row],[Грунт]]+Таблица19101413[[#This Row],[Щебень]]+Таблица19101413[[#This Row],[Асфальт]]+Таблица19101413[[#This Row],[Бетон]]</f>
        <v>2</v>
      </c>
      <c r="X230" s="18"/>
      <c r="Y230" s="18"/>
      <c r="Z230" s="18"/>
      <c r="AA230" s="18"/>
      <c r="AH230" s="16">
        <v>123</v>
      </c>
    </row>
    <row r="231" spans="1:34" s="16" customFormat="1" x14ac:dyDescent="0.35">
      <c r="A231" s="10">
        <v>229</v>
      </c>
      <c r="B231" s="10" t="s">
        <v>494</v>
      </c>
      <c r="C231" s="10" t="s">
        <v>495</v>
      </c>
      <c r="D231" s="10" t="s">
        <v>46</v>
      </c>
      <c r="E231" s="10">
        <f>Таблица19101413[[#This Row],[Грунт]]+Таблица19101413[[#This Row],[Щебень]]+Таблица19101413[[#This Row],[Асфальт]]+Таблица19101413[[#This Row],[Бетон]]</f>
        <v>1</v>
      </c>
      <c r="F231" s="10">
        <v>3</v>
      </c>
      <c r="G231" s="11">
        <v>1</v>
      </c>
      <c r="H231" s="12"/>
      <c r="I231" s="13"/>
      <c r="J231" s="14"/>
      <c r="K231" s="15"/>
      <c r="L231" s="16">
        <v>1</v>
      </c>
      <c r="O231" s="16" t="b">
        <f>OR(Таблица19101413[[#This Row],[Щебень]]&gt;0,Таблица19101413[[#This Row],[Асфальт]]&gt;0,Таблица19101413[[#This Row],[Бетон]]&gt;0)</f>
        <v>0</v>
      </c>
      <c r="R231" s="16">
        <v>228</v>
      </c>
      <c r="V231" s="18"/>
      <c r="W231" s="18">
        <f>Таблица19101413[[#This Row],[Грунт]]+Таблица19101413[[#This Row],[Щебень]]+Таблица19101413[[#This Row],[Асфальт]]+Таблица19101413[[#This Row],[Бетон]]</f>
        <v>1</v>
      </c>
      <c r="X231" s="18"/>
      <c r="Y231" s="18"/>
      <c r="Z231" s="18"/>
      <c r="AA231" s="18"/>
      <c r="AH231" s="16">
        <v>124</v>
      </c>
    </row>
    <row r="232" spans="1:34" s="16" customFormat="1" x14ac:dyDescent="0.35">
      <c r="A232" s="10">
        <v>230</v>
      </c>
      <c r="B232" s="10" t="s">
        <v>496</v>
      </c>
      <c r="C232" s="10" t="s">
        <v>497</v>
      </c>
      <c r="D232" s="10" t="s">
        <v>46</v>
      </c>
      <c r="E232" s="10">
        <f>Таблица19101413[[#This Row],[Грунт]]+Таблица19101413[[#This Row],[Щебень]]+Таблица19101413[[#This Row],[Асфальт]]+Таблица19101413[[#This Row],[Бетон]]</f>
        <v>1</v>
      </c>
      <c r="F232" s="10">
        <v>3</v>
      </c>
      <c r="G232" s="11">
        <v>1</v>
      </c>
      <c r="H232" s="12"/>
      <c r="I232" s="13"/>
      <c r="J232" s="14"/>
      <c r="K232" s="15"/>
      <c r="L232" s="16">
        <v>1</v>
      </c>
      <c r="O232" s="16" t="b">
        <f>OR(Таблица19101413[[#This Row],[Щебень]]&gt;0,Таблица19101413[[#This Row],[Асфальт]]&gt;0,Таблица19101413[[#This Row],[Бетон]]&gt;0)</f>
        <v>0</v>
      </c>
      <c r="R232" s="16">
        <v>229</v>
      </c>
      <c r="V232" s="18"/>
      <c r="W232" s="18">
        <f>Таблица19101413[[#This Row],[Грунт]]+Таблица19101413[[#This Row],[Щебень]]+Таблица19101413[[#This Row],[Асфальт]]+Таблица19101413[[#This Row],[Бетон]]</f>
        <v>1</v>
      </c>
      <c r="X232" s="18"/>
      <c r="Y232" s="18"/>
      <c r="Z232" s="18"/>
      <c r="AA232" s="18"/>
      <c r="AH232" s="16">
        <v>125</v>
      </c>
    </row>
    <row r="233" spans="1:34" s="16" customFormat="1" x14ac:dyDescent="0.35">
      <c r="A233" s="10">
        <v>231</v>
      </c>
      <c r="B233" s="10" t="s">
        <v>498</v>
      </c>
      <c r="C233" s="10" t="s">
        <v>499</v>
      </c>
      <c r="D233" s="10" t="s">
        <v>46</v>
      </c>
      <c r="E233" s="10">
        <f>Таблица19101413[[#This Row],[Грунт]]+Таблица19101413[[#This Row],[Щебень]]+Таблица19101413[[#This Row],[Асфальт]]+Таблица19101413[[#This Row],[Бетон]]</f>
        <v>0.6</v>
      </c>
      <c r="F233" s="10">
        <v>3</v>
      </c>
      <c r="G233" s="11">
        <v>0.6</v>
      </c>
      <c r="H233" s="12"/>
      <c r="I233" s="13"/>
      <c r="J233" s="14"/>
      <c r="K233" s="15"/>
      <c r="L233" s="16">
        <v>1</v>
      </c>
      <c r="O233" s="16" t="b">
        <f>OR(Таблица19101413[[#This Row],[Щебень]]&gt;0,Таблица19101413[[#This Row],[Асфальт]]&gt;0,Таблица19101413[[#This Row],[Бетон]]&gt;0)</f>
        <v>0</v>
      </c>
      <c r="R233" s="16">
        <v>230</v>
      </c>
      <c r="V233" s="18"/>
      <c r="W233" s="18">
        <f>Таблица19101413[[#This Row],[Грунт]]+Таблица19101413[[#This Row],[Щебень]]+Таблица19101413[[#This Row],[Асфальт]]+Таблица19101413[[#This Row],[Бетон]]</f>
        <v>0.6</v>
      </c>
      <c r="X233" s="18"/>
      <c r="Y233" s="18"/>
      <c r="Z233" s="18"/>
      <c r="AA233" s="18"/>
      <c r="AH233" s="16">
        <v>126</v>
      </c>
    </row>
    <row r="234" spans="1:34" s="16" customFormat="1" x14ac:dyDescent="0.35">
      <c r="A234" s="10">
        <v>232</v>
      </c>
      <c r="B234" s="10" t="s">
        <v>500</v>
      </c>
      <c r="C234" s="10" t="s">
        <v>501</v>
      </c>
      <c r="D234" s="10" t="s">
        <v>46</v>
      </c>
      <c r="E234" s="10">
        <f>Таблица19101413[[#This Row],[Грунт]]+Таблица19101413[[#This Row],[Щебень]]+Таблица19101413[[#This Row],[Асфальт]]+Таблица19101413[[#This Row],[Бетон]]</f>
        <v>1</v>
      </c>
      <c r="F234" s="10">
        <v>3</v>
      </c>
      <c r="G234" s="11">
        <v>1</v>
      </c>
      <c r="H234" s="12"/>
      <c r="I234" s="13"/>
      <c r="J234" s="14"/>
      <c r="K234" s="15"/>
      <c r="L234" s="16">
        <v>1</v>
      </c>
      <c r="O234" s="16" t="b">
        <f>OR(Таблица19101413[[#This Row],[Щебень]]&gt;0,Таблица19101413[[#This Row],[Асфальт]]&gt;0,Таблица19101413[[#This Row],[Бетон]]&gt;0)</f>
        <v>0</v>
      </c>
      <c r="R234" s="16">
        <v>231</v>
      </c>
      <c r="V234" s="18"/>
      <c r="W234" s="18">
        <f>Таблица19101413[[#This Row],[Грунт]]+Таблица19101413[[#This Row],[Щебень]]+Таблица19101413[[#This Row],[Асфальт]]+Таблица19101413[[#This Row],[Бетон]]</f>
        <v>1</v>
      </c>
      <c r="X234" s="18"/>
      <c r="Y234" s="18"/>
      <c r="Z234" s="18"/>
      <c r="AA234" s="18"/>
      <c r="AH234" s="16">
        <v>127</v>
      </c>
    </row>
    <row r="235" spans="1:34" s="16" customFormat="1" x14ac:dyDescent="0.35">
      <c r="A235" s="10">
        <v>233</v>
      </c>
      <c r="B235" s="10" t="s">
        <v>502</v>
      </c>
      <c r="C235" s="10" t="s">
        <v>503</v>
      </c>
      <c r="D235" s="10" t="s">
        <v>46</v>
      </c>
      <c r="E235" s="10">
        <f>Таблица19101413[[#This Row],[Грунт]]+Таблица19101413[[#This Row],[Щебень]]+Таблица19101413[[#This Row],[Асфальт]]+Таблица19101413[[#This Row],[Бетон]]</f>
        <v>0.5</v>
      </c>
      <c r="F235" s="10">
        <v>3</v>
      </c>
      <c r="G235" s="11">
        <v>0.5</v>
      </c>
      <c r="H235" s="12"/>
      <c r="I235" s="13"/>
      <c r="J235" s="14"/>
      <c r="K235" s="15"/>
      <c r="L235" s="16">
        <v>1</v>
      </c>
      <c r="O235" s="16" t="b">
        <f>OR(Таблица19101413[[#This Row],[Щебень]]&gt;0,Таблица19101413[[#This Row],[Асфальт]]&gt;0,Таблица19101413[[#This Row],[Бетон]]&gt;0)</f>
        <v>0</v>
      </c>
      <c r="R235" s="16">
        <v>232</v>
      </c>
      <c r="V235" s="18"/>
      <c r="W235" s="18">
        <f>Таблица19101413[[#This Row],[Грунт]]+Таблица19101413[[#This Row],[Щебень]]+Таблица19101413[[#This Row],[Асфальт]]+Таблица19101413[[#This Row],[Бетон]]</f>
        <v>0.5</v>
      </c>
      <c r="X235" s="18"/>
      <c r="Y235" s="18"/>
      <c r="Z235" s="18"/>
      <c r="AA235" s="18"/>
      <c r="AH235" s="16">
        <v>128</v>
      </c>
    </row>
    <row r="236" spans="1:34" s="16" customFormat="1" x14ac:dyDescent="0.35">
      <c r="A236" s="10">
        <v>234</v>
      </c>
      <c r="B236" s="10" t="s">
        <v>504</v>
      </c>
      <c r="C236" s="10" t="s">
        <v>505</v>
      </c>
      <c r="D236" s="10" t="s">
        <v>46</v>
      </c>
      <c r="E236" s="10">
        <f>Таблица19101413[[#This Row],[Грунт]]+Таблица19101413[[#This Row],[Щебень]]+Таблица19101413[[#This Row],[Асфальт]]+Таблица19101413[[#This Row],[Бетон]]</f>
        <v>3</v>
      </c>
      <c r="F236" s="10">
        <v>3</v>
      </c>
      <c r="G236" s="11">
        <v>1.7</v>
      </c>
      <c r="H236" s="12">
        <v>0.3</v>
      </c>
      <c r="I236" s="13">
        <v>1</v>
      </c>
      <c r="J236" s="14"/>
      <c r="K236" s="15"/>
      <c r="L236" s="16">
        <v>1</v>
      </c>
      <c r="O236" s="16" t="b">
        <f>OR(Таблица19101413[[#This Row],[Щебень]]&gt;0,Таблица19101413[[#This Row],[Асфальт]]&gt;0,Таблица19101413[[#This Row],[Бетон]]&gt;0)</f>
        <v>1</v>
      </c>
      <c r="P236" s="16">
        <v>1</v>
      </c>
      <c r="R236" s="16">
        <v>233</v>
      </c>
      <c r="V236" s="18"/>
      <c r="W236" s="18">
        <f>Таблица19101413[[#This Row],[Грунт]]+Таблица19101413[[#This Row],[Щебень]]+Таблица19101413[[#This Row],[Асфальт]]+Таблица19101413[[#This Row],[Бетон]]</f>
        <v>3</v>
      </c>
      <c r="X236" s="18"/>
      <c r="Y236" s="18"/>
      <c r="Z236" s="18"/>
      <c r="AA236" s="18"/>
      <c r="AH236" s="16">
        <v>129</v>
      </c>
    </row>
    <row r="237" spans="1:34" s="16" customFormat="1" x14ac:dyDescent="0.35">
      <c r="A237" s="10">
        <v>235</v>
      </c>
      <c r="B237" s="10" t="s">
        <v>506</v>
      </c>
      <c r="C237" s="10" t="s">
        <v>507</v>
      </c>
      <c r="D237" s="10" t="s">
        <v>131</v>
      </c>
      <c r="E237" s="10">
        <f>Таблица19101413[[#This Row],[Грунт]]+Таблица19101413[[#This Row],[Щебень]]+Таблица19101413[[#This Row],[Асфальт]]+Таблица19101413[[#This Row],[Бетон]]</f>
        <v>7.5</v>
      </c>
      <c r="F237" s="10">
        <v>3</v>
      </c>
      <c r="G237" s="11">
        <v>6.85</v>
      </c>
      <c r="H237" s="12"/>
      <c r="I237" s="13">
        <v>0.65</v>
      </c>
      <c r="J237" s="14"/>
      <c r="K237" s="15"/>
      <c r="L237" s="16">
        <v>1</v>
      </c>
      <c r="O237" s="16" t="b">
        <f>OR(Таблица19101413[[#This Row],[Щебень]]&gt;0,Таблица19101413[[#This Row],[Асфальт]]&gt;0,Таблица19101413[[#This Row],[Бетон]]&gt;0)</f>
        <v>1</v>
      </c>
      <c r="R237" s="16">
        <v>234</v>
      </c>
      <c r="V237" s="18"/>
      <c r="W237" s="18">
        <f>Таблица19101413[[#This Row],[Грунт]]+Таблица19101413[[#This Row],[Щебень]]+Таблица19101413[[#This Row],[Асфальт]]+Таблица19101413[[#This Row],[Бетон]]</f>
        <v>7.5</v>
      </c>
      <c r="X237" s="18"/>
      <c r="Y237" s="18"/>
      <c r="Z237" s="18"/>
      <c r="AA237" s="18"/>
      <c r="AH237" s="16">
        <v>130</v>
      </c>
    </row>
    <row r="238" spans="1:34" s="16" customFormat="1" x14ac:dyDescent="0.35">
      <c r="A238" s="10">
        <v>236</v>
      </c>
      <c r="B238" s="10" t="s">
        <v>508</v>
      </c>
      <c r="C238" s="10" t="s">
        <v>509</v>
      </c>
      <c r="D238" s="10" t="s">
        <v>131</v>
      </c>
      <c r="E238" s="10">
        <f>Таблица19101413[[#This Row],[Грунт]]+Таблица19101413[[#This Row],[Щебень]]+Таблица19101413[[#This Row],[Асфальт]]+Таблица19101413[[#This Row],[Бетон]]</f>
        <v>1.65</v>
      </c>
      <c r="F238" s="10">
        <v>3</v>
      </c>
      <c r="G238" s="11">
        <v>1.65</v>
      </c>
      <c r="H238" s="12"/>
      <c r="I238" s="13"/>
      <c r="J238" s="14"/>
      <c r="K238" s="15"/>
      <c r="L238" s="16">
        <v>1</v>
      </c>
      <c r="O238" s="16" t="b">
        <f>OR(Таблица19101413[[#This Row],[Щебень]]&gt;0,Таблица19101413[[#This Row],[Асфальт]]&gt;0,Таблица19101413[[#This Row],[Бетон]]&gt;0)</f>
        <v>0</v>
      </c>
      <c r="R238" s="16">
        <v>235</v>
      </c>
      <c r="V238" s="18"/>
      <c r="W238" s="18">
        <f>Таблица19101413[[#This Row],[Грунт]]+Таблица19101413[[#This Row],[Щебень]]+Таблица19101413[[#This Row],[Асфальт]]+Таблица19101413[[#This Row],[Бетон]]</f>
        <v>1.65</v>
      </c>
      <c r="X238" s="18"/>
      <c r="Y238" s="18"/>
      <c r="Z238" s="18"/>
      <c r="AA238" s="18"/>
      <c r="AH238" s="16">
        <v>131</v>
      </c>
    </row>
    <row r="239" spans="1:34" s="16" customFormat="1" x14ac:dyDescent="0.35">
      <c r="A239" s="10">
        <v>237</v>
      </c>
      <c r="B239" s="10" t="s">
        <v>510</v>
      </c>
      <c r="C239" s="10" t="s">
        <v>511</v>
      </c>
      <c r="D239" s="10" t="s">
        <v>131</v>
      </c>
      <c r="E239" s="10">
        <f>Таблица19101413[[#This Row],[Грунт]]+Таблица19101413[[#This Row],[Щебень]]+Таблица19101413[[#This Row],[Асфальт]]+Таблица19101413[[#This Row],[Бетон]]</f>
        <v>1.7</v>
      </c>
      <c r="F239" s="10">
        <v>3</v>
      </c>
      <c r="G239" s="11"/>
      <c r="H239" s="12">
        <v>0.7</v>
      </c>
      <c r="I239" s="13">
        <v>1</v>
      </c>
      <c r="J239" s="14"/>
      <c r="K239" s="15"/>
      <c r="L239" s="16" t="s">
        <v>31</v>
      </c>
      <c r="O239" s="16" t="b">
        <f>OR(Таблица19101413[[#This Row],[Щебень]]&gt;0,Таблица19101413[[#This Row],[Асфальт]]&gt;0,Таблица19101413[[#This Row],[Бетон]]&gt;0)</f>
        <v>1</v>
      </c>
      <c r="P239" s="16">
        <v>1</v>
      </c>
      <c r="R239" s="16">
        <v>236</v>
      </c>
      <c r="V239" s="18"/>
      <c r="W239" s="18">
        <f>Таблица19101413[[#This Row],[Грунт]]+Таблица19101413[[#This Row],[Щебень]]+Таблица19101413[[#This Row],[Асфальт]]+Таблица19101413[[#This Row],[Бетон]]</f>
        <v>1.7</v>
      </c>
      <c r="X239" s="18"/>
      <c r="Y239" s="18"/>
      <c r="Z239" s="18"/>
      <c r="AA239" s="18"/>
      <c r="AH239" s="16">
        <v>132</v>
      </c>
    </row>
    <row r="240" spans="1:34" s="16" customFormat="1" x14ac:dyDescent="0.35">
      <c r="A240" s="10">
        <v>238</v>
      </c>
      <c r="B240" s="10" t="s">
        <v>512</v>
      </c>
      <c r="C240" s="10" t="s">
        <v>513</v>
      </c>
      <c r="D240" s="10" t="s">
        <v>131</v>
      </c>
      <c r="E240" s="10">
        <f>Таблица19101413[[#This Row],[Грунт]]+Таблица19101413[[#This Row],[Щебень]]+Таблица19101413[[#This Row],[Асфальт]]+Таблица19101413[[#This Row],[Бетон]]</f>
        <v>1.25</v>
      </c>
      <c r="F240" s="10">
        <v>3</v>
      </c>
      <c r="G240" s="11">
        <v>1.25</v>
      </c>
      <c r="H240" s="12"/>
      <c r="I240" s="13"/>
      <c r="J240" s="14"/>
      <c r="K240" s="15"/>
      <c r="L240" s="16">
        <v>1</v>
      </c>
      <c r="O240" s="16" t="b">
        <f>OR(Таблица19101413[[#This Row],[Щебень]]&gt;0,Таблица19101413[[#This Row],[Асфальт]]&gt;0,Таблица19101413[[#This Row],[Бетон]]&gt;0)</f>
        <v>0</v>
      </c>
      <c r="R240" s="16">
        <v>237</v>
      </c>
      <c r="V240" s="18"/>
      <c r="W240" s="18">
        <f>Таблица19101413[[#This Row],[Грунт]]+Таблица19101413[[#This Row],[Щебень]]+Таблица19101413[[#This Row],[Асфальт]]+Таблица19101413[[#This Row],[Бетон]]</f>
        <v>1.25</v>
      </c>
      <c r="X240" s="18"/>
      <c r="Y240" s="18"/>
      <c r="Z240" s="18"/>
      <c r="AA240" s="18"/>
      <c r="AH240" s="16">
        <v>133</v>
      </c>
    </row>
    <row r="241" spans="1:34" s="16" customFormat="1" x14ac:dyDescent="0.35">
      <c r="A241" s="10">
        <v>239</v>
      </c>
      <c r="B241" s="10" t="s">
        <v>514</v>
      </c>
      <c r="C241" s="10" t="s">
        <v>515</v>
      </c>
      <c r="D241" s="10" t="s">
        <v>71</v>
      </c>
      <c r="E241" s="41">
        <f>Таблица19101413[[#This Row],[Грунт]]+Таблица19101413[[#This Row],[Щебень]]+Таблица19101413[[#This Row],[Асфальт]]+Таблица19101413[[#This Row],[Бетон]]</f>
        <v>4.3760000000000003</v>
      </c>
      <c r="F241" s="20">
        <v>3</v>
      </c>
      <c r="G241" s="11">
        <v>0.4</v>
      </c>
      <c r="H241" s="12">
        <f>3-0.72-0.004</f>
        <v>2.2760000000000002</v>
      </c>
      <c r="I241" s="13">
        <v>1.7</v>
      </c>
      <c r="J241" s="14"/>
      <c r="K241" s="15"/>
      <c r="L241" s="16" t="s">
        <v>31</v>
      </c>
      <c r="O241" s="16" t="b">
        <f>OR(Таблица19101413[[#This Row],[Щебень]]&gt;0,Таблица19101413[[#This Row],[Асфальт]]&gt;0,Таблица19101413[[#This Row],[Бетон]]&gt;0)</f>
        <v>1</v>
      </c>
      <c r="P241" s="16">
        <v>1</v>
      </c>
      <c r="R241" s="16">
        <v>238</v>
      </c>
      <c r="V241" s="18"/>
      <c r="W241" s="18">
        <f>Таблица19101413[[#This Row],[Грунт]]+Таблица19101413[[#This Row],[Щебень]]+Таблица19101413[[#This Row],[Асфальт]]+Таблица19101413[[#This Row],[Бетон]]</f>
        <v>4.3760000000000003</v>
      </c>
      <c r="X241" s="18"/>
      <c r="Y241" s="18"/>
      <c r="Z241" s="18"/>
      <c r="AA241" s="18"/>
      <c r="AH241" s="16">
        <v>134</v>
      </c>
    </row>
    <row r="242" spans="1:34" s="16" customFormat="1" x14ac:dyDescent="0.35">
      <c r="A242" s="10">
        <v>240</v>
      </c>
      <c r="B242" s="10" t="s">
        <v>516</v>
      </c>
      <c r="C242" s="10" t="s">
        <v>517</v>
      </c>
      <c r="D242" s="10" t="s">
        <v>71</v>
      </c>
      <c r="E242" s="10">
        <f>Таблица19101413[[#This Row],[Грунт]]+Таблица19101413[[#This Row],[Щебень]]+Таблица19101413[[#This Row],[Асфальт]]+Таблица19101413[[#This Row],[Бетон]]</f>
        <v>2.5</v>
      </c>
      <c r="F242" s="10">
        <v>3</v>
      </c>
      <c r="G242" s="11">
        <v>1.8</v>
      </c>
      <c r="H242" s="12">
        <v>0.7</v>
      </c>
      <c r="I242" s="13"/>
      <c r="J242" s="14"/>
      <c r="K242" s="15"/>
      <c r="L242" s="16">
        <v>1</v>
      </c>
      <c r="O242" s="16" t="b">
        <f>OR(Таблица19101413[[#This Row],[Щебень]]&gt;0,Таблица19101413[[#This Row],[Асфальт]]&gt;0,Таблица19101413[[#This Row],[Бетон]]&gt;0)</f>
        <v>1</v>
      </c>
      <c r="R242" s="16">
        <v>239</v>
      </c>
      <c r="V242" s="18"/>
      <c r="W242" s="18">
        <f>Таблица19101413[[#This Row],[Грунт]]+Таблица19101413[[#This Row],[Щебень]]+Таблица19101413[[#This Row],[Асфальт]]+Таблица19101413[[#This Row],[Бетон]]</f>
        <v>2.5</v>
      </c>
      <c r="X242" s="18"/>
      <c r="Y242" s="18"/>
      <c r="Z242" s="18"/>
      <c r="AA242" s="18"/>
      <c r="AH242" s="16">
        <v>135</v>
      </c>
    </row>
    <row r="243" spans="1:34" s="16" customFormat="1" x14ac:dyDescent="0.35">
      <c r="A243" s="10">
        <v>241</v>
      </c>
      <c r="B243" s="10" t="s">
        <v>518</v>
      </c>
      <c r="C243" s="10" t="s">
        <v>519</v>
      </c>
      <c r="D243" s="10" t="s">
        <v>71</v>
      </c>
      <c r="E243" s="10">
        <f>Таблица19101413[[#This Row],[Грунт]]+Таблица19101413[[#This Row],[Щебень]]+Таблица19101413[[#This Row],[Асфальт]]+Таблица19101413[[#This Row],[Бетон]]</f>
        <v>0.7</v>
      </c>
      <c r="F243" s="10">
        <v>3</v>
      </c>
      <c r="G243" s="11">
        <v>0.7</v>
      </c>
      <c r="H243" s="12"/>
      <c r="I243" s="13"/>
      <c r="J243" s="14"/>
      <c r="K243" s="15"/>
      <c r="L243" s="16">
        <v>1</v>
      </c>
      <c r="O243" s="16" t="b">
        <f>OR(Таблица19101413[[#This Row],[Щебень]]&gt;0,Таблица19101413[[#This Row],[Асфальт]]&gt;0,Таблица19101413[[#This Row],[Бетон]]&gt;0)</f>
        <v>0</v>
      </c>
      <c r="R243" s="16">
        <v>240</v>
      </c>
      <c r="V243" s="18"/>
      <c r="W243" s="18">
        <f>Таблица19101413[[#This Row],[Грунт]]+Таблица19101413[[#This Row],[Щебень]]+Таблица19101413[[#This Row],[Асфальт]]+Таблица19101413[[#This Row],[Бетон]]</f>
        <v>0.7</v>
      </c>
      <c r="X243" s="18"/>
      <c r="Y243" s="18"/>
      <c r="Z243" s="18"/>
      <c r="AA243" s="18"/>
      <c r="AH243" s="16">
        <v>136</v>
      </c>
    </row>
    <row r="244" spans="1:34" s="16" customFormat="1" x14ac:dyDescent="0.35">
      <c r="A244" s="10">
        <v>242</v>
      </c>
      <c r="B244" s="10" t="s">
        <v>520</v>
      </c>
      <c r="C244" s="10" t="s">
        <v>521</v>
      </c>
      <c r="D244" s="10" t="s">
        <v>71</v>
      </c>
      <c r="E244" s="10">
        <f>Таблица19101413[[#This Row],[Грунт]]+Таблица19101413[[#This Row],[Щебень]]+Таблица19101413[[#This Row],[Асфальт]]+Таблица19101413[[#This Row],[Бетон]]</f>
        <v>1.7</v>
      </c>
      <c r="F244" s="10">
        <v>3</v>
      </c>
      <c r="G244" s="11">
        <v>1.7</v>
      </c>
      <c r="H244" s="12"/>
      <c r="I244" s="13"/>
      <c r="J244" s="14"/>
      <c r="K244" s="15"/>
      <c r="L244" s="16">
        <v>1</v>
      </c>
      <c r="O244" s="16" t="b">
        <f>OR(Таблица19101413[[#This Row],[Щебень]]&gt;0,Таблица19101413[[#This Row],[Асфальт]]&gt;0,Таблица19101413[[#This Row],[Бетон]]&gt;0)</f>
        <v>0</v>
      </c>
      <c r="R244" s="16">
        <v>241</v>
      </c>
      <c r="V244" s="18"/>
      <c r="W244" s="18">
        <f>Таблица19101413[[#This Row],[Грунт]]+Таблица19101413[[#This Row],[Щебень]]+Таблица19101413[[#This Row],[Асфальт]]+Таблица19101413[[#This Row],[Бетон]]</f>
        <v>1.7</v>
      </c>
      <c r="X244" s="18"/>
      <c r="Y244" s="18"/>
      <c r="Z244" s="18"/>
      <c r="AA244" s="18"/>
      <c r="AH244" s="16">
        <v>137</v>
      </c>
    </row>
    <row r="245" spans="1:34" s="16" customFormat="1" x14ac:dyDescent="0.35">
      <c r="A245" s="10">
        <v>243</v>
      </c>
      <c r="B245" s="10" t="s">
        <v>522</v>
      </c>
      <c r="C245" s="10" t="s">
        <v>523</v>
      </c>
      <c r="D245" s="10" t="s">
        <v>71</v>
      </c>
      <c r="E245" s="10">
        <f>Таблица19101413[[#This Row],[Грунт]]+Таблица19101413[[#This Row],[Щебень]]+Таблица19101413[[#This Row],[Асфальт]]+Таблица19101413[[#This Row],[Бетон]]</f>
        <v>2.5</v>
      </c>
      <c r="F245" s="10">
        <v>3</v>
      </c>
      <c r="G245" s="11"/>
      <c r="H245" s="12">
        <v>2.5</v>
      </c>
      <c r="I245" s="13"/>
      <c r="J245" s="14"/>
      <c r="K245" s="15"/>
      <c r="L245" s="16" t="s">
        <v>31</v>
      </c>
      <c r="O245" s="16" t="b">
        <f>OR(Таблица19101413[[#This Row],[Щебень]]&gt;0,Таблица19101413[[#This Row],[Асфальт]]&gt;0,Таблица19101413[[#This Row],[Бетон]]&gt;0)</f>
        <v>1</v>
      </c>
      <c r="P245" s="16">
        <v>1</v>
      </c>
      <c r="R245" s="16">
        <v>242</v>
      </c>
      <c r="V245" s="18"/>
      <c r="W245" s="18">
        <f>Таблица19101413[[#This Row],[Грунт]]+Таблица19101413[[#This Row],[Щебень]]+Таблица19101413[[#This Row],[Асфальт]]+Таблица19101413[[#This Row],[Бетон]]</f>
        <v>2.5</v>
      </c>
      <c r="X245" s="18"/>
      <c r="Y245" s="18"/>
      <c r="Z245" s="18"/>
      <c r="AA245" s="18"/>
      <c r="AH245" s="16">
        <v>138</v>
      </c>
    </row>
    <row r="246" spans="1:34" s="16" customFormat="1" x14ac:dyDescent="0.35">
      <c r="A246" s="10">
        <v>244</v>
      </c>
      <c r="B246" s="10" t="s">
        <v>524</v>
      </c>
      <c r="C246" s="10" t="s">
        <v>525</v>
      </c>
      <c r="D246" s="10" t="s">
        <v>71</v>
      </c>
      <c r="E246" s="10">
        <f>Таблица19101413[[#This Row],[Грунт]]+Таблица19101413[[#This Row],[Щебень]]+Таблица19101413[[#This Row],[Асфальт]]+Таблица19101413[[#This Row],[Бетон]]</f>
        <v>0.5</v>
      </c>
      <c r="F246" s="10">
        <v>3</v>
      </c>
      <c r="G246" s="11">
        <v>0.5</v>
      </c>
      <c r="H246" s="12"/>
      <c r="I246" s="13"/>
      <c r="J246" s="14"/>
      <c r="K246" s="15"/>
      <c r="L246" s="16">
        <v>1</v>
      </c>
      <c r="O246" s="16" t="b">
        <f>OR(Таблица19101413[[#This Row],[Щебень]]&gt;0,Таблица19101413[[#This Row],[Асфальт]]&gt;0,Таблица19101413[[#This Row],[Бетон]]&gt;0)</f>
        <v>0</v>
      </c>
      <c r="R246" s="16">
        <v>243</v>
      </c>
      <c r="V246" s="18"/>
      <c r="W246" s="18">
        <f>Таблица19101413[[#This Row],[Грунт]]+Таблица19101413[[#This Row],[Щебень]]+Таблица19101413[[#This Row],[Асфальт]]+Таблица19101413[[#This Row],[Бетон]]</f>
        <v>0.5</v>
      </c>
      <c r="X246" s="18"/>
      <c r="Y246" s="18"/>
      <c r="Z246" s="18"/>
      <c r="AA246" s="18"/>
      <c r="AH246" s="16">
        <v>139</v>
      </c>
    </row>
    <row r="247" spans="1:34" s="16" customFormat="1" x14ac:dyDescent="0.35">
      <c r="A247" s="10">
        <v>245</v>
      </c>
      <c r="B247" s="10" t="s">
        <v>526</v>
      </c>
      <c r="C247" s="10" t="s">
        <v>527</v>
      </c>
      <c r="D247" s="10" t="s">
        <v>71</v>
      </c>
      <c r="E247" s="10">
        <f>Таблица19101413[[#This Row],[Грунт]]+Таблица19101413[[#This Row],[Щебень]]+Таблица19101413[[#This Row],[Асфальт]]+Таблица19101413[[#This Row],[Бетон]]</f>
        <v>0.6</v>
      </c>
      <c r="F247" s="10">
        <v>3</v>
      </c>
      <c r="G247" s="11">
        <v>0.6</v>
      </c>
      <c r="H247" s="12"/>
      <c r="I247" s="13"/>
      <c r="J247" s="14"/>
      <c r="K247" s="15"/>
      <c r="L247" s="16">
        <v>1</v>
      </c>
      <c r="O247" s="16" t="b">
        <f>OR(Таблица19101413[[#This Row],[Щебень]]&gt;0,Таблица19101413[[#This Row],[Асфальт]]&gt;0,Таблица19101413[[#This Row],[Бетон]]&gt;0)</f>
        <v>0</v>
      </c>
      <c r="R247" s="16">
        <v>244</v>
      </c>
      <c r="V247" s="18"/>
      <c r="W247" s="18">
        <f>Таблица19101413[[#This Row],[Грунт]]+Таблица19101413[[#This Row],[Щебень]]+Таблица19101413[[#This Row],[Асфальт]]+Таблица19101413[[#This Row],[Бетон]]</f>
        <v>0.6</v>
      </c>
      <c r="X247" s="18"/>
      <c r="Y247" s="18"/>
      <c r="Z247" s="18"/>
      <c r="AA247" s="18"/>
      <c r="AH247" s="16">
        <v>140</v>
      </c>
    </row>
    <row r="248" spans="1:34" s="16" customFormat="1" x14ac:dyDescent="0.35">
      <c r="A248" s="10">
        <v>246</v>
      </c>
      <c r="B248" s="10" t="s">
        <v>528</v>
      </c>
      <c r="C248" s="10" t="s">
        <v>529</v>
      </c>
      <c r="D248" s="10" t="s">
        <v>71</v>
      </c>
      <c r="E248" s="10">
        <f>Таблица19101413[[#This Row],[Грунт]]+Таблица19101413[[#This Row],[Щебень]]+Таблица19101413[[#This Row],[Асфальт]]+Таблица19101413[[#This Row],[Бетон]]</f>
        <v>1.45</v>
      </c>
      <c r="F248" s="10">
        <v>3</v>
      </c>
      <c r="G248" s="11">
        <v>0.63</v>
      </c>
      <c r="H248" s="12"/>
      <c r="I248" s="13">
        <v>0.82</v>
      </c>
      <c r="J248" s="14"/>
      <c r="K248" s="15"/>
      <c r="L248" s="16" t="s">
        <v>43</v>
      </c>
      <c r="O248" s="16" t="b">
        <f>OR(Таблица19101413[[#This Row],[Щебень]]&gt;0,Таблица19101413[[#This Row],[Асфальт]]&gt;0,Таблица19101413[[#This Row],[Бетон]]&gt;0)</f>
        <v>1</v>
      </c>
      <c r="P248" s="16">
        <v>1</v>
      </c>
      <c r="R248" s="16">
        <v>245</v>
      </c>
      <c r="V248" s="18"/>
      <c r="W248" s="18">
        <f>Таблица19101413[[#This Row],[Грунт]]+Таблица19101413[[#This Row],[Щебень]]+Таблица19101413[[#This Row],[Асфальт]]+Таблица19101413[[#This Row],[Бетон]]</f>
        <v>1.45</v>
      </c>
      <c r="X248" s="18"/>
      <c r="Y248" s="18"/>
      <c r="Z248" s="18"/>
      <c r="AA248" s="18"/>
      <c r="AH248" s="16">
        <v>141</v>
      </c>
    </row>
    <row r="249" spans="1:34" s="16" customFormat="1" x14ac:dyDescent="0.35">
      <c r="A249" s="10">
        <v>247</v>
      </c>
      <c r="B249" s="10" t="s">
        <v>530</v>
      </c>
      <c r="C249" s="10" t="s">
        <v>531</v>
      </c>
      <c r="D249" s="10" t="s">
        <v>68</v>
      </c>
      <c r="E249" s="10">
        <f>Таблица19101413[[#This Row],[Грунт]]+Таблица19101413[[#This Row],[Щебень]]+Таблица19101413[[#This Row],[Асфальт]]+Таблица19101413[[#This Row],[Бетон]]</f>
        <v>1.3</v>
      </c>
      <c r="F249" s="10">
        <v>3</v>
      </c>
      <c r="G249" s="11"/>
      <c r="H249" s="12"/>
      <c r="I249" s="13">
        <v>1.3</v>
      </c>
      <c r="J249" s="14"/>
      <c r="K249" s="15"/>
      <c r="L249" s="16" t="s">
        <v>43</v>
      </c>
      <c r="O249" s="16" t="b">
        <f>OR(Таблица19101413[[#This Row],[Щебень]]&gt;0,Таблица19101413[[#This Row],[Асфальт]]&gt;0,Таблица19101413[[#This Row],[Бетон]]&gt;0)</f>
        <v>1</v>
      </c>
      <c r="P249" s="16">
        <v>1</v>
      </c>
      <c r="R249" s="16">
        <v>246</v>
      </c>
      <c r="V249" s="18"/>
      <c r="W249" s="18">
        <f>Таблица19101413[[#This Row],[Грунт]]+Таблица19101413[[#This Row],[Щебень]]+Таблица19101413[[#This Row],[Асфальт]]+Таблица19101413[[#This Row],[Бетон]]</f>
        <v>1.3</v>
      </c>
      <c r="X249" s="18"/>
      <c r="Y249" s="18"/>
      <c r="Z249" s="18"/>
      <c r="AA249" s="18"/>
      <c r="AH249" s="16">
        <v>142</v>
      </c>
    </row>
    <row r="250" spans="1:34" s="16" customFormat="1" ht="46.5" x14ac:dyDescent="0.35">
      <c r="A250" s="10">
        <v>248</v>
      </c>
      <c r="B250" s="10" t="s">
        <v>532</v>
      </c>
      <c r="C250" s="10" t="s">
        <v>533</v>
      </c>
      <c r="D250" s="10" t="s">
        <v>68</v>
      </c>
      <c r="E250" s="10">
        <f>Таблица19101413[[#This Row],[Грунт]]+Таблица19101413[[#This Row],[Щебень]]+Таблица19101413[[#This Row],[Асфальт]]+Таблица19101413[[#This Row],[Бетон]]</f>
        <v>0.88100000000000001</v>
      </c>
      <c r="F250" s="10">
        <v>3</v>
      </c>
      <c r="G250" s="11"/>
      <c r="H250" s="12"/>
      <c r="I250" s="13">
        <v>0.88100000000000001</v>
      </c>
      <c r="J250" s="14"/>
      <c r="K250" s="15"/>
      <c r="L250" s="16" t="s">
        <v>43</v>
      </c>
      <c r="O250" s="16" t="b">
        <f>OR(Таблица19101413[[#This Row],[Щебень]]&gt;0,Таблица19101413[[#This Row],[Асфальт]]&gt;0,Таблица19101413[[#This Row],[Бетон]]&gt;0)</f>
        <v>1</v>
      </c>
      <c r="P250" s="16">
        <v>1</v>
      </c>
      <c r="R250" s="16">
        <v>247</v>
      </c>
      <c r="V250" s="18"/>
      <c r="W250" s="18">
        <f>Таблица19101413[[#This Row],[Грунт]]+Таблица19101413[[#This Row],[Щебень]]+Таблица19101413[[#This Row],[Асфальт]]+Таблица19101413[[#This Row],[Бетон]]</f>
        <v>0.88100000000000001</v>
      </c>
      <c r="X250" s="18"/>
      <c r="Y250" s="18"/>
      <c r="Z250" s="18"/>
      <c r="AA250" s="18"/>
      <c r="AH250" s="16">
        <v>143</v>
      </c>
    </row>
    <row r="251" spans="1:34" s="16" customFormat="1" x14ac:dyDescent="0.35">
      <c r="A251" s="10">
        <v>249</v>
      </c>
      <c r="B251" s="10" t="s">
        <v>534</v>
      </c>
      <c r="C251" s="10" t="s">
        <v>535</v>
      </c>
      <c r="D251" s="10" t="s">
        <v>68</v>
      </c>
      <c r="E251" s="10">
        <f>Таблица19101413[[#This Row],[Грунт]]+Таблица19101413[[#This Row],[Щебень]]+Таблица19101413[[#This Row],[Асфальт]]+Таблица19101413[[#This Row],[Бетон]]</f>
        <v>1.601</v>
      </c>
      <c r="F251" s="10">
        <v>3</v>
      </c>
      <c r="G251" s="11"/>
      <c r="H251" s="12"/>
      <c r="I251" s="13">
        <v>1.601</v>
      </c>
      <c r="J251" s="14"/>
      <c r="K251" s="15"/>
      <c r="L251" s="16" t="s">
        <v>31</v>
      </c>
      <c r="O251" s="16" t="b">
        <f>OR(Таблица19101413[[#This Row],[Щебень]]&gt;0,Таблица19101413[[#This Row],[Асфальт]]&gt;0,Таблица19101413[[#This Row],[Бетон]]&gt;0)</f>
        <v>1</v>
      </c>
      <c r="P251" s="16">
        <v>1</v>
      </c>
      <c r="R251" s="16">
        <v>248</v>
      </c>
      <c r="V251" s="18"/>
      <c r="W251" s="18">
        <f>Таблица19101413[[#This Row],[Грунт]]+Таблица19101413[[#This Row],[Щебень]]+Таблица19101413[[#This Row],[Асфальт]]+Таблица19101413[[#This Row],[Бетон]]</f>
        <v>1.601</v>
      </c>
      <c r="X251" s="18"/>
      <c r="Y251" s="18"/>
      <c r="Z251" s="18"/>
      <c r="AA251" s="18"/>
      <c r="AH251" s="16">
        <v>144</v>
      </c>
    </row>
    <row r="252" spans="1:34" s="16" customFormat="1" ht="46.5" x14ac:dyDescent="0.35">
      <c r="A252" s="10">
        <v>250</v>
      </c>
      <c r="B252" s="10" t="s">
        <v>536</v>
      </c>
      <c r="C252" s="10" t="s">
        <v>537</v>
      </c>
      <c r="D252" s="10" t="s">
        <v>68</v>
      </c>
      <c r="E252" s="10">
        <f>Таблица19101413[[#This Row],[Грунт]]+Таблица19101413[[#This Row],[Щебень]]+Таблица19101413[[#This Row],[Асфальт]]+Таблица19101413[[#This Row],[Бетон]]</f>
        <v>2.1059999999999999</v>
      </c>
      <c r="F252" s="10">
        <v>3</v>
      </c>
      <c r="G252" s="11"/>
      <c r="H252" s="12"/>
      <c r="I252" s="13">
        <v>2.1059999999999999</v>
      </c>
      <c r="J252" s="14"/>
      <c r="K252" s="15"/>
      <c r="L252" s="16" t="s">
        <v>43</v>
      </c>
      <c r="O252" s="16" t="b">
        <f>OR(Таблица19101413[[#This Row],[Щебень]]&gt;0,Таблица19101413[[#This Row],[Асфальт]]&gt;0,Таблица19101413[[#This Row],[Бетон]]&gt;0)</f>
        <v>1</v>
      </c>
      <c r="P252" s="16">
        <v>1</v>
      </c>
      <c r="R252" s="16">
        <v>249</v>
      </c>
      <c r="V252" s="18"/>
      <c r="W252" s="18">
        <f>Таблица19101413[[#This Row],[Грунт]]+Таблица19101413[[#This Row],[Щебень]]+Таблица19101413[[#This Row],[Асфальт]]+Таблица19101413[[#This Row],[Бетон]]</f>
        <v>2.1059999999999999</v>
      </c>
      <c r="X252" s="18"/>
      <c r="Y252" s="18"/>
      <c r="Z252" s="18"/>
      <c r="AA252" s="18"/>
      <c r="AH252" s="16">
        <v>145</v>
      </c>
    </row>
    <row r="253" spans="1:34" s="16" customFormat="1" ht="46.5" x14ac:dyDescent="0.35">
      <c r="A253" s="10">
        <v>251</v>
      </c>
      <c r="B253" s="10" t="s">
        <v>538</v>
      </c>
      <c r="C253" s="10" t="s">
        <v>539</v>
      </c>
      <c r="D253" s="10" t="s">
        <v>68</v>
      </c>
      <c r="E253" s="10">
        <f>Таблица19101413[[#This Row],[Грунт]]+Таблица19101413[[#This Row],[Щебень]]+Таблица19101413[[#This Row],[Асфальт]]+Таблица19101413[[#This Row],[Бетон]]</f>
        <v>0.3</v>
      </c>
      <c r="F253" s="10">
        <v>3</v>
      </c>
      <c r="G253" s="11"/>
      <c r="H253" s="12"/>
      <c r="I253" s="13">
        <v>0.3</v>
      </c>
      <c r="J253" s="14"/>
      <c r="K253" s="15"/>
      <c r="L253" s="16">
        <v>1</v>
      </c>
      <c r="O253" s="16" t="b">
        <f>OR(Таблица19101413[[#This Row],[Щебень]]&gt;0,Таблица19101413[[#This Row],[Асфальт]]&gt;0,Таблица19101413[[#This Row],[Бетон]]&gt;0)</f>
        <v>1</v>
      </c>
      <c r="P253" s="16">
        <v>1</v>
      </c>
      <c r="R253" s="16">
        <v>250</v>
      </c>
      <c r="V253" s="18"/>
      <c r="W253" s="18">
        <f>Таблица19101413[[#This Row],[Грунт]]+Таблица19101413[[#This Row],[Щебень]]+Таблица19101413[[#This Row],[Асфальт]]+Таблица19101413[[#This Row],[Бетон]]</f>
        <v>0.3</v>
      </c>
      <c r="X253" s="18"/>
      <c r="Y253" s="18"/>
      <c r="Z253" s="18"/>
      <c r="AA253" s="18"/>
      <c r="AH253" s="16">
        <v>146</v>
      </c>
    </row>
    <row r="254" spans="1:34" s="16" customFormat="1" x14ac:dyDescent="0.35">
      <c r="A254" s="10">
        <v>252</v>
      </c>
      <c r="B254" s="10" t="s">
        <v>540</v>
      </c>
      <c r="C254" s="10" t="s">
        <v>541</v>
      </c>
      <c r="D254" s="10" t="s">
        <v>68</v>
      </c>
      <c r="E254" s="10">
        <f>Таблица19101413[[#This Row],[Грунт]]+Таблица19101413[[#This Row],[Щебень]]+Таблица19101413[[#This Row],[Асфальт]]+Таблица19101413[[#This Row],[Бетон]]</f>
        <v>1.9</v>
      </c>
      <c r="F254" s="10">
        <v>3</v>
      </c>
      <c r="G254" s="11">
        <v>0</v>
      </c>
      <c r="H254" s="12">
        <v>0</v>
      </c>
      <c r="I254" s="13">
        <v>1.9</v>
      </c>
      <c r="J254" s="14"/>
      <c r="K254" s="15"/>
      <c r="L254" s="16" t="s">
        <v>43</v>
      </c>
      <c r="O254" s="16" t="b">
        <f>OR(Таблица19101413[[#This Row],[Щебень]]&gt;0,Таблица19101413[[#This Row],[Асфальт]]&gt;0,Таблица19101413[[#This Row],[Бетон]]&gt;0)</f>
        <v>1</v>
      </c>
      <c r="P254" s="16">
        <v>1</v>
      </c>
      <c r="R254" s="16">
        <v>251</v>
      </c>
      <c r="V254" s="18"/>
      <c r="W254" s="18">
        <f>Таблица19101413[[#This Row],[Грунт]]+Таблица19101413[[#This Row],[Щебень]]+Таблица19101413[[#This Row],[Асфальт]]+Таблица19101413[[#This Row],[Бетон]]</f>
        <v>1.9</v>
      </c>
      <c r="X254" s="18"/>
      <c r="Y254" s="18"/>
      <c r="Z254" s="18"/>
      <c r="AA254" s="18"/>
      <c r="AH254" s="16">
        <v>147</v>
      </c>
    </row>
    <row r="255" spans="1:34" s="16" customFormat="1" x14ac:dyDescent="0.35">
      <c r="A255" s="10">
        <v>253</v>
      </c>
      <c r="B255" s="10" t="s">
        <v>542</v>
      </c>
      <c r="C255" s="10" t="s">
        <v>543</v>
      </c>
      <c r="D255" s="10" t="s">
        <v>68</v>
      </c>
      <c r="E255" s="10">
        <f>Таблица19101413[[#This Row],[Грунт]]+Таблица19101413[[#This Row],[Щебень]]+Таблица19101413[[#This Row],[Асфальт]]+Таблица19101413[[#This Row],[Бетон]]</f>
        <v>0.9</v>
      </c>
      <c r="F255" s="10">
        <v>3</v>
      </c>
      <c r="G255" s="11"/>
      <c r="H255" s="12">
        <v>0</v>
      </c>
      <c r="I255" s="13">
        <v>0.9</v>
      </c>
      <c r="J255" s="14"/>
      <c r="K255" s="15"/>
      <c r="L255" s="16">
        <v>1</v>
      </c>
      <c r="O255" s="16" t="b">
        <f>OR(Таблица19101413[[#This Row],[Щебень]]&gt;0,Таблица19101413[[#This Row],[Асфальт]]&gt;0,Таблица19101413[[#This Row],[Бетон]]&gt;0)</f>
        <v>1</v>
      </c>
      <c r="P255" s="16">
        <v>1</v>
      </c>
      <c r="R255" s="16">
        <v>252</v>
      </c>
      <c r="V255" s="18"/>
      <c r="W255" s="18">
        <f>Таблица19101413[[#This Row],[Грунт]]+Таблица19101413[[#This Row],[Щебень]]+Таблица19101413[[#This Row],[Асфальт]]+Таблица19101413[[#This Row],[Бетон]]</f>
        <v>0.9</v>
      </c>
      <c r="X255" s="18"/>
      <c r="Y255" s="18"/>
      <c r="Z255" s="18"/>
      <c r="AA255" s="18"/>
      <c r="AH255" s="16">
        <v>148</v>
      </c>
    </row>
    <row r="256" spans="1:34" s="16" customFormat="1" ht="46.5" x14ac:dyDescent="0.35">
      <c r="A256" s="10">
        <v>254</v>
      </c>
      <c r="B256" s="10" t="s">
        <v>544</v>
      </c>
      <c r="C256" s="10" t="s">
        <v>545</v>
      </c>
      <c r="D256" s="10" t="s">
        <v>68</v>
      </c>
      <c r="E256" s="10">
        <f>Таблица19101413[[#This Row],[Грунт]]+Таблица19101413[[#This Row],[Щебень]]+Таблица19101413[[#This Row],[Асфальт]]+Таблица19101413[[#This Row],[Бетон]]</f>
        <v>2</v>
      </c>
      <c r="F256" s="10">
        <v>3</v>
      </c>
      <c r="G256" s="11"/>
      <c r="H256" s="12"/>
      <c r="I256" s="13">
        <v>2</v>
      </c>
      <c r="J256" s="14"/>
      <c r="K256" s="15"/>
      <c r="L256" s="16" t="s">
        <v>31</v>
      </c>
      <c r="O256" s="16" t="b">
        <f>OR(Таблица19101413[[#This Row],[Щебень]]&gt;0,Таблица19101413[[#This Row],[Асфальт]]&gt;0,Таблица19101413[[#This Row],[Бетон]]&gt;0)</f>
        <v>1</v>
      </c>
      <c r="P256" s="16">
        <v>1</v>
      </c>
      <c r="R256" s="16">
        <v>253</v>
      </c>
      <c r="V256" s="18"/>
      <c r="W256" s="18">
        <f>Таблица19101413[[#This Row],[Грунт]]+Таблица19101413[[#This Row],[Щебень]]+Таблица19101413[[#This Row],[Асфальт]]+Таблица19101413[[#This Row],[Бетон]]</f>
        <v>2</v>
      </c>
      <c r="X256" s="18"/>
      <c r="Y256" s="18"/>
      <c r="Z256" s="18"/>
      <c r="AA256" s="18"/>
      <c r="AH256" s="16">
        <v>149</v>
      </c>
    </row>
    <row r="257" spans="1:34" s="16" customFormat="1" ht="46.5" x14ac:dyDescent="0.35">
      <c r="A257" s="10">
        <v>255</v>
      </c>
      <c r="B257" s="10" t="s">
        <v>546</v>
      </c>
      <c r="C257" s="10" t="s">
        <v>547</v>
      </c>
      <c r="D257" s="10" t="s">
        <v>68</v>
      </c>
      <c r="E257" s="10">
        <f>Таблица19101413[[#This Row],[Грунт]]+Таблица19101413[[#This Row],[Щебень]]+Таблица19101413[[#This Row],[Асфальт]]+Таблица19101413[[#This Row],[Бетон]]</f>
        <v>0.87</v>
      </c>
      <c r="F257" s="10">
        <v>3</v>
      </c>
      <c r="G257" s="11"/>
      <c r="H257" s="12">
        <v>0</v>
      </c>
      <c r="I257" s="13">
        <v>0.87</v>
      </c>
      <c r="J257" s="14"/>
      <c r="K257" s="15"/>
      <c r="L257" s="16" t="s">
        <v>43</v>
      </c>
      <c r="O257" s="16" t="b">
        <f>OR(Таблица19101413[[#This Row],[Щебень]]&gt;0,Таблица19101413[[#This Row],[Асфальт]]&gt;0,Таблица19101413[[#This Row],[Бетон]]&gt;0)</f>
        <v>1</v>
      </c>
      <c r="P257" s="16">
        <v>1</v>
      </c>
      <c r="R257" s="16">
        <v>254</v>
      </c>
      <c r="V257" s="18"/>
      <c r="W257" s="18">
        <f>Таблица19101413[[#This Row],[Грунт]]+Таблица19101413[[#This Row],[Щебень]]+Таблица19101413[[#This Row],[Асфальт]]+Таблица19101413[[#This Row],[Бетон]]</f>
        <v>0.87</v>
      </c>
      <c r="X257" s="18"/>
      <c r="Y257" s="18"/>
      <c r="Z257" s="18"/>
      <c r="AA257" s="18"/>
      <c r="AH257" s="16">
        <v>150</v>
      </c>
    </row>
    <row r="258" spans="1:34" s="16" customFormat="1" x14ac:dyDescent="0.35">
      <c r="A258" s="10">
        <v>256</v>
      </c>
      <c r="B258" s="10" t="s">
        <v>548</v>
      </c>
      <c r="C258" s="10" t="s">
        <v>549</v>
      </c>
      <c r="D258" s="10" t="s">
        <v>68</v>
      </c>
      <c r="E258" s="10">
        <f>Таблица19101413[[#This Row],[Грунт]]+Таблица19101413[[#This Row],[Щебень]]+Таблица19101413[[#This Row],[Асфальт]]+Таблица19101413[[#This Row],[Бетон]]</f>
        <v>0.6</v>
      </c>
      <c r="F258" s="10">
        <v>3</v>
      </c>
      <c r="G258" s="11"/>
      <c r="H258" s="12"/>
      <c r="I258" s="13">
        <v>0.6</v>
      </c>
      <c r="J258" s="14"/>
      <c r="K258" s="15"/>
      <c r="L258" s="16">
        <v>1</v>
      </c>
      <c r="O258" s="16" t="b">
        <f>OR(Таблица19101413[[#This Row],[Щебень]]&gt;0,Таблица19101413[[#This Row],[Асфальт]]&gt;0,Таблица19101413[[#This Row],[Бетон]]&gt;0)</f>
        <v>1</v>
      </c>
      <c r="P258" s="16">
        <v>1</v>
      </c>
      <c r="R258" s="16">
        <v>255</v>
      </c>
      <c r="V258" s="18"/>
      <c r="W258" s="18">
        <f>Таблица19101413[[#This Row],[Грунт]]+Таблица19101413[[#This Row],[Щебень]]+Таблица19101413[[#This Row],[Асфальт]]+Таблица19101413[[#This Row],[Бетон]]</f>
        <v>0.6</v>
      </c>
      <c r="X258" s="18"/>
      <c r="Y258" s="18"/>
      <c r="Z258" s="18"/>
      <c r="AA258" s="18"/>
      <c r="AH258" s="16">
        <v>151</v>
      </c>
    </row>
    <row r="259" spans="1:34" s="16" customFormat="1" x14ac:dyDescent="0.35">
      <c r="A259" s="10">
        <v>257</v>
      </c>
      <c r="B259" s="10" t="s">
        <v>550</v>
      </c>
      <c r="C259" s="10" t="s">
        <v>551</v>
      </c>
      <c r="D259" s="10" t="s">
        <v>68</v>
      </c>
      <c r="E259" s="10">
        <f>Таблица19101413[[#This Row],[Грунт]]+Таблица19101413[[#This Row],[Щебень]]+Таблица19101413[[#This Row],[Асфальт]]+Таблица19101413[[#This Row],[Бетон]]</f>
        <v>1.2</v>
      </c>
      <c r="F259" s="10">
        <v>3</v>
      </c>
      <c r="G259" s="11"/>
      <c r="H259" s="12"/>
      <c r="I259" s="13">
        <v>1.2</v>
      </c>
      <c r="J259" s="14"/>
      <c r="K259" s="15"/>
      <c r="L259" s="16" t="s">
        <v>43</v>
      </c>
      <c r="O259" s="16" t="b">
        <f>OR(Таблица19101413[[#This Row],[Щебень]]&gt;0,Таблица19101413[[#This Row],[Асфальт]]&gt;0,Таблица19101413[[#This Row],[Бетон]]&gt;0)</f>
        <v>1</v>
      </c>
      <c r="P259" s="16">
        <v>1</v>
      </c>
      <c r="R259" s="16">
        <v>256</v>
      </c>
      <c r="V259" s="18"/>
      <c r="W259" s="18">
        <f>Таблица19101413[[#This Row],[Грунт]]+Таблица19101413[[#This Row],[Щебень]]+Таблица19101413[[#This Row],[Асфальт]]+Таблица19101413[[#This Row],[Бетон]]</f>
        <v>1.2</v>
      </c>
      <c r="X259" s="18"/>
      <c r="Y259" s="18"/>
      <c r="Z259" s="18"/>
      <c r="AA259" s="18"/>
      <c r="AH259" s="16">
        <v>152</v>
      </c>
    </row>
    <row r="260" spans="1:34" s="16" customFormat="1" ht="46.5" x14ac:dyDescent="0.35">
      <c r="A260" s="10">
        <v>258</v>
      </c>
      <c r="B260" s="10" t="s">
        <v>552</v>
      </c>
      <c r="C260" s="10" t="s">
        <v>553</v>
      </c>
      <c r="D260" s="10" t="s">
        <v>68</v>
      </c>
      <c r="E260" s="10">
        <f>Таблица19101413[[#This Row],[Грунт]]+Таблица19101413[[#This Row],[Щебень]]+Таблица19101413[[#This Row],[Асфальт]]+Таблица19101413[[#This Row],[Бетон]]</f>
        <v>0.77</v>
      </c>
      <c r="F260" s="10">
        <v>3</v>
      </c>
      <c r="G260" s="11"/>
      <c r="H260" s="12"/>
      <c r="I260" s="13">
        <v>0.77</v>
      </c>
      <c r="J260" s="14"/>
      <c r="K260" s="15"/>
      <c r="L260" s="16" t="s">
        <v>43</v>
      </c>
      <c r="O260" s="16" t="b">
        <f>OR(Таблица19101413[[#This Row],[Щебень]]&gt;0,Таблица19101413[[#This Row],[Асфальт]]&gt;0,Таблица19101413[[#This Row],[Бетон]]&gt;0)</f>
        <v>1</v>
      </c>
      <c r="P260" s="16">
        <v>1</v>
      </c>
      <c r="R260" s="16">
        <v>257</v>
      </c>
      <c r="V260" s="18"/>
      <c r="W260" s="18">
        <f>Таблица19101413[[#This Row],[Грунт]]+Таблица19101413[[#This Row],[Щебень]]+Таблица19101413[[#This Row],[Асфальт]]+Таблица19101413[[#This Row],[Бетон]]</f>
        <v>0.77</v>
      </c>
      <c r="X260" s="18"/>
      <c r="Y260" s="18"/>
      <c r="Z260" s="18"/>
      <c r="AA260" s="18"/>
      <c r="AH260" s="16">
        <v>153</v>
      </c>
    </row>
    <row r="261" spans="1:34" s="16" customFormat="1" ht="46.5" x14ac:dyDescent="0.35">
      <c r="A261" s="10">
        <v>259</v>
      </c>
      <c r="B261" s="10" t="s">
        <v>554</v>
      </c>
      <c r="C261" s="10" t="s">
        <v>555</v>
      </c>
      <c r="D261" s="10" t="s">
        <v>68</v>
      </c>
      <c r="E261" s="10">
        <f>Таблица19101413[[#This Row],[Грунт]]+Таблица19101413[[#This Row],[Щебень]]+Таблица19101413[[#This Row],[Асфальт]]+Таблица19101413[[#This Row],[Бетон]]</f>
        <v>0.38900000000000001</v>
      </c>
      <c r="F261" s="10">
        <v>3</v>
      </c>
      <c r="G261" s="11"/>
      <c r="H261" s="12"/>
      <c r="I261" s="13">
        <v>0.38900000000000001</v>
      </c>
      <c r="J261" s="14"/>
      <c r="K261" s="15"/>
      <c r="L261" s="16" t="s">
        <v>43</v>
      </c>
      <c r="O261" s="16" t="b">
        <f>OR(Таблица19101413[[#This Row],[Щебень]]&gt;0,Таблица19101413[[#This Row],[Асфальт]]&gt;0,Таблица19101413[[#This Row],[Бетон]]&gt;0)</f>
        <v>1</v>
      </c>
      <c r="P261" s="16">
        <v>1</v>
      </c>
      <c r="Q261" s="16">
        <f>0.6-Таблица19101413[[#This Row],[Протяженность(км)]]</f>
        <v>0.21099999999999997</v>
      </c>
      <c r="R261" s="16">
        <v>258</v>
      </c>
      <c r="V261" s="18"/>
      <c r="W261" s="18">
        <f>Таблица19101413[[#This Row],[Грунт]]+Таблица19101413[[#This Row],[Щебень]]+Таблица19101413[[#This Row],[Асфальт]]+Таблица19101413[[#This Row],[Бетон]]</f>
        <v>0.38900000000000001</v>
      </c>
      <c r="X261" s="18"/>
      <c r="Y261" s="18"/>
      <c r="Z261" s="18"/>
      <c r="AA261" s="18"/>
      <c r="AH261" s="16">
        <v>154</v>
      </c>
    </row>
    <row r="262" spans="1:34" s="16" customFormat="1" ht="46.5" x14ac:dyDescent="0.35">
      <c r="A262" s="10">
        <v>260</v>
      </c>
      <c r="B262" s="10" t="s">
        <v>556</v>
      </c>
      <c r="C262" s="10" t="s">
        <v>557</v>
      </c>
      <c r="D262" s="10" t="s">
        <v>68</v>
      </c>
      <c r="E262" s="10">
        <f>Таблица19101413[[#This Row],[Грунт]]+Таблица19101413[[#This Row],[Щебень]]+Таблица19101413[[#This Row],[Асфальт]]+Таблица19101413[[#This Row],[Бетон]]</f>
        <v>0.499</v>
      </c>
      <c r="F262" s="10">
        <v>3</v>
      </c>
      <c r="G262" s="11"/>
      <c r="H262" s="12">
        <v>0</v>
      </c>
      <c r="I262" s="13">
        <v>0.499</v>
      </c>
      <c r="J262" s="14"/>
      <c r="K262" s="15"/>
      <c r="L262" s="16" t="s">
        <v>43</v>
      </c>
      <c r="O262" s="16" t="b">
        <f>OR(Таблица19101413[[#This Row],[Щебень]]&gt;0,Таблица19101413[[#This Row],[Асфальт]]&gt;0,Таблица19101413[[#This Row],[Бетон]]&gt;0)</f>
        <v>1</v>
      </c>
      <c r="P262" s="16">
        <v>1</v>
      </c>
      <c r="R262" s="16">
        <v>259</v>
      </c>
      <c r="V262" s="18"/>
      <c r="W262" s="18">
        <f>Таблица19101413[[#This Row],[Грунт]]+Таблица19101413[[#This Row],[Щебень]]+Таблица19101413[[#This Row],[Асфальт]]+Таблица19101413[[#This Row],[Бетон]]</f>
        <v>0.499</v>
      </c>
      <c r="X262" s="18"/>
      <c r="Y262" s="18"/>
      <c r="Z262" s="18"/>
      <c r="AA262" s="18"/>
      <c r="AH262" s="16">
        <v>155</v>
      </c>
    </row>
    <row r="263" spans="1:34" s="16" customFormat="1" ht="46.5" x14ac:dyDescent="0.35">
      <c r="A263" s="10">
        <v>261</v>
      </c>
      <c r="B263" s="10" t="s">
        <v>558</v>
      </c>
      <c r="C263" s="10" t="s">
        <v>559</v>
      </c>
      <c r="D263" s="10" t="s">
        <v>68</v>
      </c>
      <c r="E263" s="10">
        <f>Таблица19101413[[#This Row],[Грунт]]+Таблица19101413[[#This Row],[Щебень]]+Таблица19101413[[#This Row],[Асфальт]]+Таблица19101413[[#This Row],[Бетон]]</f>
        <v>0.66700000000000004</v>
      </c>
      <c r="F263" s="10">
        <v>3</v>
      </c>
      <c r="G263" s="11"/>
      <c r="H263" s="12">
        <v>0</v>
      </c>
      <c r="I263" s="13">
        <v>0.66700000000000004</v>
      </c>
      <c r="J263" s="14"/>
      <c r="K263" s="15"/>
      <c r="L263" s="16" t="s">
        <v>43</v>
      </c>
      <c r="O263" s="16" t="b">
        <f>OR(Таблица19101413[[#This Row],[Щебень]]&gt;0,Таблица19101413[[#This Row],[Асфальт]]&gt;0,Таблица19101413[[#This Row],[Бетон]]&gt;0)</f>
        <v>1</v>
      </c>
      <c r="P263" s="16">
        <v>1</v>
      </c>
      <c r="R263" s="16">
        <v>260</v>
      </c>
      <c r="V263" s="18"/>
      <c r="W263" s="18">
        <f>Таблица19101413[[#This Row],[Грунт]]+Таблица19101413[[#This Row],[Щебень]]+Таблица19101413[[#This Row],[Асфальт]]+Таблица19101413[[#This Row],[Бетон]]</f>
        <v>0.66700000000000004</v>
      </c>
      <c r="X263" s="18"/>
      <c r="Y263" s="18"/>
      <c r="Z263" s="18"/>
      <c r="AA263" s="18"/>
      <c r="AH263" s="16">
        <v>156</v>
      </c>
    </row>
    <row r="264" spans="1:34" s="16" customFormat="1" x14ac:dyDescent="0.35">
      <c r="A264" s="10">
        <v>262</v>
      </c>
      <c r="B264" s="10" t="s">
        <v>560</v>
      </c>
      <c r="C264" s="10" t="s">
        <v>561</v>
      </c>
      <c r="D264" s="10" t="s">
        <v>68</v>
      </c>
      <c r="E264" s="10">
        <f>Таблица19101413[[#This Row],[Грунт]]+Таблица19101413[[#This Row],[Щебень]]+Таблица19101413[[#This Row],[Асфальт]]+Таблица19101413[[#This Row],[Бетон]]</f>
        <v>0.7</v>
      </c>
      <c r="F264" s="10">
        <v>3</v>
      </c>
      <c r="G264" s="11"/>
      <c r="H264" s="12">
        <v>0.7</v>
      </c>
      <c r="I264" s="13"/>
      <c r="J264" s="14"/>
      <c r="K264" s="15"/>
      <c r="L264" s="16">
        <v>1</v>
      </c>
      <c r="O264" s="16" t="b">
        <f>OR(Таблица19101413[[#This Row],[Щебень]]&gt;0,Таблица19101413[[#This Row],[Асфальт]]&gt;0,Таблица19101413[[#This Row],[Бетон]]&gt;0)</f>
        <v>1</v>
      </c>
      <c r="P264" s="16">
        <v>1</v>
      </c>
      <c r="R264" s="16">
        <v>261</v>
      </c>
      <c r="V264" s="18"/>
      <c r="W264" s="18">
        <f>Таблица19101413[[#This Row],[Грунт]]+Таблица19101413[[#This Row],[Щебень]]+Таблица19101413[[#This Row],[Асфальт]]+Таблица19101413[[#This Row],[Бетон]]</f>
        <v>0.7</v>
      </c>
      <c r="X264" s="18"/>
      <c r="Y264" s="18"/>
      <c r="Z264" s="18"/>
      <c r="AA264" s="18"/>
      <c r="AH264" s="16">
        <v>157</v>
      </c>
    </row>
    <row r="265" spans="1:34" s="16" customFormat="1" ht="46.5" x14ac:dyDescent="0.35">
      <c r="A265" s="10">
        <v>263</v>
      </c>
      <c r="B265" s="10" t="s">
        <v>562</v>
      </c>
      <c r="C265" s="10" t="s">
        <v>563</v>
      </c>
      <c r="D265" s="10" t="s">
        <v>68</v>
      </c>
      <c r="E265" s="10">
        <f>Таблица19101413[[#This Row],[Грунт]]+Таблица19101413[[#This Row],[Щебень]]+Таблица19101413[[#This Row],[Асфальт]]+Таблица19101413[[#This Row],[Бетон]]</f>
        <v>0.7</v>
      </c>
      <c r="F265" s="10">
        <v>3</v>
      </c>
      <c r="G265" s="11"/>
      <c r="H265" s="12"/>
      <c r="I265" s="13">
        <v>0.7</v>
      </c>
      <c r="J265" s="14"/>
      <c r="K265" s="15"/>
      <c r="L265" s="16">
        <v>1</v>
      </c>
      <c r="O265" s="16" t="b">
        <f>OR(Таблица19101413[[#This Row],[Щебень]]&gt;0,Таблица19101413[[#This Row],[Асфальт]]&gt;0,Таблица19101413[[#This Row],[Бетон]]&gt;0)</f>
        <v>1</v>
      </c>
      <c r="P265" s="16">
        <v>1</v>
      </c>
      <c r="R265" s="16">
        <v>262</v>
      </c>
      <c r="V265" s="18"/>
      <c r="W265" s="18">
        <f>Таблица19101413[[#This Row],[Грунт]]+Таблица19101413[[#This Row],[Щебень]]+Таблица19101413[[#This Row],[Асфальт]]+Таблица19101413[[#This Row],[Бетон]]</f>
        <v>0.7</v>
      </c>
      <c r="X265" s="18"/>
      <c r="Y265" s="18"/>
      <c r="Z265" s="18"/>
      <c r="AA265" s="18"/>
      <c r="AH265" s="16">
        <v>158</v>
      </c>
    </row>
    <row r="266" spans="1:34" s="16" customFormat="1" ht="46.5" x14ac:dyDescent="0.35">
      <c r="A266" s="10">
        <v>264</v>
      </c>
      <c r="B266" s="10" t="s">
        <v>564</v>
      </c>
      <c r="C266" s="10" t="s">
        <v>565</v>
      </c>
      <c r="D266" s="10" t="s">
        <v>68</v>
      </c>
      <c r="E266" s="10">
        <f>Таблица19101413[[#This Row],[Грунт]]+Таблица19101413[[#This Row],[Щебень]]+Таблица19101413[[#This Row],[Асфальт]]+Таблица19101413[[#This Row],[Бетон]]</f>
        <v>0.98599999999999999</v>
      </c>
      <c r="F266" s="10">
        <v>3</v>
      </c>
      <c r="G266" s="11"/>
      <c r="H266" s="34"/>
      <c r="I266" s="13">
        <v>0.98599999999999999</v>
      </c>
      <c r="J266" s="14"/>
      <c r="K266" s="15"/>
      <c r="L266" s="16" t="s">
        <v>43</v>
      </c>
      <c r="O266" s="16" t="b">
        <f>OR(Таблица19101413[[#This Row],[Щебень]]&gt;0,Таблица19101413[[#This Row],[Асфальт]]&gt;0,Таблица19101413[[#This Row],[Бетон]]&gt;0)</f>
        <v>1</v>
      </c>
      <c r="P266" s="16">
        <v>1</v>
      </c>
      <c r="R266" s="16">
        <v>263</v>
      </c>
      <c r="V266" s="18"/>
      <c r="W266" s="18">
        <f>Таблица19101413[[#This Row],[Грунт]]+Таблица19101413[[#This Row],[Щебень]]+Таблица19101413[[#This Row],[Асфальт]]+Таблица19101413[[#This Row],[Бетон]]</f>
        <v>0.98599999999999999</v>
      </c>
      <c r="X266" s="18"/>
      <c r="Y266" s="18"/>
      <c r="Z266" s="18"/>
      <c r="AA266" s="18"/>
      <c r="AH266" s="16">
        <v>159</v>
      </c>
    </row>
    <row r="267" spans="1:34" s="16" customFormat="1" x14ac:dyDescent="0.35">
      <c r="A267" s="10">
        <v>265</v>
      </c>
      <c r="B267" s="10" t="s">
        <v>566</v>
      </c>
      <c r="C267" s="10" t="s">
        <v>567</v>
      </c>
      <c r="D267" s="10" t="s">
        <v>68</v>
      </c>
      <c r="E267" s="10">
        <f>Таблица19101413[[#This Row],[Грунт]]+Таблица19101413[[#This Row],[Щебень]]+Таблица19101413[[#This Row],[Асфальт]]+Таблица19101413[[#This Row],[Бетон]]</f>
        <v>0.8</v>
      </c>
      <c r="F267" s="10">
        <v>3</v>
      </c>
      <c r="G267" s="11">
        <v>0.8</v>
      </c>
      <c r="H267" s="12"/>
      <c r="I267" s="13"/>
      <c r="J267" s="14"/>
      <c r="K267" s="15"/>
      <c r="L267" s="16">
        <v>1</v>
      </c>
      <c r="O267" s="16" t="b">
        <f>OR(Таблица19101413[[#This Row],[Щебень]]&gt;0,Таблица19101413[[#This Row],[Асфальт]]&gt;0,Таблица19101413[[#This Row],[Бетон]]&gt;0)</f>
        <v>0</v>
      </c>
      <c r="R267" s="16">
        <v>264</v>
      </c>
      <c r="V267" s="18"/>
      <c r="W267" s="18">
        <f>Таблица19101413[[#This Row],[Грунт]]+Таблица19101413[[#This Row],[Щебень]]+Таблица19101413[[#This Row],[Асфальт]]+Таблица19101413[[#This Row],[Бетон]]</f>
        <v>0.8</v>
      </c>
      <c r="X267" s="18"/>
      <c r="Y267" s="18"/>
      <c r="Z267" s="18"/>
      <c r="AA267" s="18"/>
      <c r="AH267" s="16">
        <v>160</v>
      </c>
    </row>
    <row r="268" spans="1:34" s="16" customFormat="1" x14ac:dyDescent="0.35">
      <c r="A268" s="10">
        <v>266</v>
      </c>
      <c r="B268" s="10" t="s">
        <v>568</v>
      </c>
      <c r="C268" s="10" t="s">
        <v>569</v>
      </c>
      <c r="D268" s="10" t="s">
        <v>68</v>
      </c>
      <c r="E268" s="10">
        <f>Таблица19101413[[#This Row],[Грунт]]+Таблица19101413[[#This Row],[Щебень]]+Таблица19101413[[#This Row],[Асфальт]]+Таблица19101413[[#This Row],[Бетон]]</f>
        <v>1.4</v>
      </c>
      <c r="F268" s="10">
        <v>3</v>
      </c>
      <c r="G268" s="11"/>
      <c r="H268" s="12"/>
      <c r="I268" s="13">
        <v>1.4</v>
      </c>
      <c r="J268" s="14"/>
      <c r="K268" s="15"/>
      <c r="L268" s="16" t="s">
        <v>43</v>
      </c>
      <c r="O268" s="16" t="b">
        <f>OR(Таблица19101413[[#This Row],[Щебень]]&gt;0,Таблица19101413[[#This Row],[Асфальт]]&gt;0,Таблица19101413[[#This Row],[Бетон]]&gt;0)</f>
        <v>1</v>
      </c>
      <c r="P268" s="16">
        <v>1</v>
      </c>
      <c r="R268" s="16">
        <v>265</v>
      </c>
      <c r="V268" s="18"/>
      <c r="W268" s="18">
        <f>Таблица19101413[[#This Row],[Грунт]]+Таблица19101413[[#This Row],[Щебень]]+Таблица19101413[[#This Row],[Асфальт]]+Таблица19101413[[#This Row],[Бетон]]</f>
        <v>1.4</v>
      </c>
      <c r="X268" s="18"/>
      <c r="Y268" s="18"/>
      <c r="Z268" s="18"/>
      <c r="AA268" s="18"/>
      <c r="AH268" s="16">
        <v>161</v>
      </c>
    </row>
    <row r="269" spans="1:34" s="16" customFormat="1" ht="46.5" x14ac:dyDescent="0.35">
      <c r="A269" s="10">
        <v>267</v>
      </c>
      <c r="B269" s="10" t="s">
        <v>570</v>
      </c>
      <c r="C269" s="10" t="s">
        <v>571</v>
      </c>
      <c r="D269" s="10" t="s">
        <v>68</v>
      </c>
      <c r="E269" s="10">
        <f>Таблица19101413[[#This Row],[Грунт]]+Таблица19101413[[#This Row],[Щебень]]+Таблица19101413[[#This Row],[Асфальт]]+Таблица19101413[[#This Row],[Бетон]]</f>
        <v>1</v>
      </c>
      <c r="F269" s="10">
        <v>3</v>
      </c>
      <c r="G269" s="11"/>
      <c r="H269" s="12"/>
      <c r="I269" s="13">
        <v>1</v>
      </c>
      <c r="J269" s="14"/>
      <c r="K269" s="15"/>
      <c r="L269" s="16" t="s">
        <v>43</v>
      </c>
      <c r="O269" s="16" t="b">
        <f>OR(Таблица19101413[[#This Row],[Щебень]]&gt;0,Таблица19101413[[#This Row],[Асфальт]]&gt;0,Таблица19101413[[#This Row],[Бетон]]&gt;0)</f>
        <v>1</v>
      </c>
      <c r="P269" s="16">
        <v>1</v>
      </c>
      <c r="R269" s="16">
        <v>266</v>
      </c>
      <c r="V269" s="18"/>
      <c r="W269" s="18">
        <f>Таблица19101413[[#This Row],[Грунт]]+Таблица19101413[[#This Row],[Щебень]]+Таблица19101413[[#This Row],[Асфальт]]+Таблица19101413[[#This Row],[Бетон]]</f>
        <v>1</v>
      </c>
      <c r="X269" s="18"/>
      <c r="Y269" s="18"/>
      <c r="Z269" s="18"/>
      <c r="AA269" s="18"/>
      <c r="AH269" s="16">
        <v>162</v>
      </c>
    </row>
    <row r="270" spans="1:34" s="16" customFormat="1" x14ac:dyDescent="0.35">
      <c r="A270" s="10">
        <v>268</v>
      </c>
      <c r="B270" s="10" t="s">
        <v>572</v>
      </c>
      <c r="C270" s="10" t="s">
        <v>573</v>
      </c>
      <c r="D270" s="10" t="s">
        <v>68</v>
      </c>
      <c r="E270" s="10">
        <v>0.76800000000000002</v>
      </c>
      <c r="F270" s="10">
        <v>3</v>
      </c>
      <c r="G270" s="11">
        <v>1.7999999999999999E-2</v>
      </c>
      <c r="H270" s="12"/>
      <c r="I270" s="13">
        <v>0.75</v>
      </c>
      <c r="J270" s="14"/>
      <c r="K270" s="15"/>
      <c r="L270" s="16" t="s">
        <v>43</v>
      </c>
      <c r="O270" s="16" t="b">
        <f>OR(Таблица19101413[[#This Row],[Щебень]]&gt;0,Таблица19101413[[#This Row],[Асфальт]]&gt;0,Таблица19101413[[#This Row],[Бетон]]&gt;0)</f>
        <v>1</v>
      </c>
      <c r="P270" s="16">
        <v>1</v>
      </c>
      <c r="R270" s="16">
        <v>267</v>
      </c>
      <c r="V270" s="18"/>
      <c r="W270" s="18">
        <f>Таблица19101413[[#This Row],[Грунт]]+Таблица19101413[[#This Row],[Щебень]]+Таблица19101413[[#This Row],[Асфальт]]+Таблица19101413[[#This Row],[Бетон]]</f>
        <v>0.76800000000000002</v>
      </c>
      <c r="X270" s="18"/>
      <c r="Y270" s="18"/>
      <c r="Z270" s="18"/>
      <c r="AA270" s="18"/>
      <c r="AH270" s="16">
        <v>163</v>
      </c>
    </row>
    <row r="271" spans="1:34" s="16" customFormat="1" ht="46.5" x14ac:dyDescent="0.35">
      <c r="A271" s="10">
        <v>269</v>
      </c>
      <c r="B271" s="10" t="s">
        <v>574</v>
      </c>
      <c r="C271" s="10" t="s">
        <v>575</v>
      </c>
      <c r="D271" s="10" t="s">
        <v>68</v>
      </c>
      <c r="E271" s="10">
        <f>Таблица19101413[[#This Row],[Грунт]]+Таблица19101413[[#This Row],[Щебень]]+Таблица19101413[[#This Row],[Асфальт]]+Таблица19101413[[#This Row],[Бетон]]</f>
        <v>0.3</v>
      </c>
      <c r="F271" s="10">
        <v>3</v>
      </c>
      <c r="G271" s="11">
        <v>0</v>
      </c>
      <c r="H271" s="12"/>
      <c r="I271" s="13">
        <v>0.3</v>
      </c>
      <c r="J271" s="14"/>
      <c r="K271" s="15" t="s">
        <v>576</v>
      </c>
      <c r="L271" s="16">
        <v>1</v>
      </c>
      <c r="O271" s="16" t="b">
        <f>OR(Таблица19101413[[#This Row],[Щебень]]&gt;0,Таблица19101413[[#This Row],[Асфальт]]&gt;0,Таблица19101413[[#This Row],[Бетон]]&gt;0)</f>
        <v>1</v>
      </c>
      <c r="R271" s="16">
        <v>268</v>
      </c>
      <c r="V271" s="18"/>
      <c r="W271" s="18">
        <f>Таблица19101413[[#This Row],[Грунт]]+Таблица19101413[[#This Row],[Щебень]]+Таблица19101413[[#This Row],[Асфальт]]+Таблица19101413[[#This Row],[Бетон]]</f>
        <v>0.3</v>
      </c>
      <c r="X271" s="18"/>
      <c r="Y271" s="18"/>
      <c r="Z271" s="18"/>
      <c r="AA271" s="18"/>
      <c r="AH271" s="16">
        <v>164</v>
      </c>
    </row>
    <row r="272" spans="1:34" s="16" customFormat="1" x14ac:dyDescent="0.35">
      <c r="A272" s="10">
        <v>270</v>
      </c>
      <c r="B272" s="10" t="s">
        <v>577</v>
      </c>
      <c r="C272" s="10" t="s">
        <v>578</v>
      </c>
      <c r="D272" s="10" t="s">
        <v>68</v>
      </c>
      <c r="E272" s="10">
        <f>Таблица19101413[[#This Row],[Грунт]]+Таблица19101413[[#This Row],[Щебень]]+Таблица19101413[[#This Row],[Асфальт]]+Таблица19101413[[#This Row],[Бетон]]</f>
        <v>0.1</v>
      </c>
      <c r="F272" s="10">
        <v>3</v>
      </c>
      <c r="G272" s="11"/>
      <c r="H272" s="12"/>
      <c r="I272" s="13">
        <v>0.1</v>
      </c>
      <c r="J272" s="14"/>
      <c r="K272" s="15" t="s">
        <v>576</v>
      </c>
      <c r="L272" s="16">
        <v>1</v>
      </c>
      <c r="O272" s="16" t="b">
        <f>OR(Таблица19101413[[#This Row],[Щебень]]&gt;0,Таблица19101413[[#This Row],[Асфальт]]&gt;0,Таблица19101413[[#This Row],[Бетон]]&gt;0)</f>
        <v>1</v>
      </c>
      <c r="R272" s="16">
        <v>269</v>
      </c>
      <c r="V272" s="18"/>
      <c r="W272" s="18">
        <f>Таблица19101413[[#This Row],[Грунт]]+Таблица19101413[[#This Row],[Щебень]]+Таблица19101413[[#This Row],[Асфальт]]+Таблица19101413[[#This Row],[Бетон]]</f>
        <v>0.1</v>
      </c>
      <c r="X272" s="18"/>
      <c r="Y272" s="18"/>
      <c r="Z272" s="18"/>
      <c r="AA272" s="18"/>
      <c r="AH272" s="16">
        <v>165</v>
      </c>
    </row>
    <row r="273" spans="1:34" s="16" customFormat="1" ht="46.5" x14ac:dyDescent="0.35">
      <c r="A273" s="10">
        <v>271</v>
      </c>
      <c r="B273" s="10" t="s">
        <v>579</v>
      </c>
      <c r="C273" s="10" t="s">
        <v>580</v>
      </c>
      <c r="D273" s="10" t="s">
        <v>68</v>
      </c>
      <c r="E273" s="10">
        <f>Таблица19101413[[#This Row],[Грунт]]+Таблица19101413[[#This Row],[Щебень]]+Таблица19101413[[#This Row],[Асфальт]]+Таблица19101413[[#This Row],[Бетон]]</f>
        <v>0.4</v>
      </c>
      <c r="F273" s="10">
        <v>3</v>
      </c>
      <c r="G273" s="11"/>
      <c r="H273" s="12">
        <v>0</v>
      </c>
      <c r="I273" s="13">
        <v>0.4</v>
      </c>
      <c r="J273" s="14"/>
      <c r="K273" s="15" t="s">
        <v>576</v>
      </c>
      <c r="L273" s="16">
        <v>1</v>
      </c>
      <c r="O273" s="16" t="b">
        <f>OR(Таблица19101413[[#This Row],[Щебень]]&gt;0,Таблица19101413[[#This Row],[Асфальт]]&gt;0,Таблица19101413[[#This Row],[Бетон]]&gt;0)</f>
        <v>1</v>
      </c>
      <c r="P273" s="16">
        <v>1</v>
      </c>
      <c r="R273" s="16">
        <v>270</v>
      </c>
      <c r="V273" s="18"/>
      <c r="W273" s="18">
        <f>Таблица19101413[[#This Row],[Грунт]]+Таблица19101413[[#This Row],[Щебень]]+Таблица19101413[[#This Row],[Асфальт]]+Таблица19101413[[#This Row],[Бетон]]</f>
        <v>0.4</v>
      </c>
      <c r="X273" s="18"/>
      <c r="Y273" s="18"/>
      <c r="Z273" s="18"/>
      <c r="AA273" s="18"/>
      <c r="AH273" s="16">
        <v>166</v>
      </c>
    </row>
    <row r="274" spans="1:34" s="16" customFormat="1" x14ac:dyDescent="0.35">
      <c r="A274" s="10">
        <v>272</v>
      </c>
      <c r="B274" s="10" t="s">
        <v>581</v>
      </c>
      <c r="C274" s="10" t="s">
        <v>582</v>
      </c>
      <c r="D274" s="10" t="s">
        <v>68</v>
      </c>
      <c r="E274" s="10">
        <f>Таблица19101413[[#This Row],[Грунт]]+Таблица19101413[[#This Row],[Щебень]]+Таблица19101413[[#This Row],[Асфальт]]+Таблица19101413[[#This Row],[Бетон]]</f>
        <v>1.7190000000000001</v>
      </c>
      <c r="F274" s="10">
        <v>3</v>
      </c>
      <c r="G274" s="11">
        <v>1.7190000000000001</v>
      </c>
      <c r="H274" s="12"/>
      <c r="I274" s="13"/>
      <c r="J274" s="14"/>
      <c r="K274" s="15"/>
      <c r="L274" s="16">
        <v>1</v>
      </c>
      <c r="O274" s="16" t="b">
        <f>OR(Таблица19101413[[#This Row],[Щебень]]&gt;0,Таблица19101413[[#This Row],[Асфальт]]&gt;0,Таблица19101413[[#This Row],[Бетон]]&gt;0)</f>
        <v>0</v>
      </c>
      <c r="R274" s="16">
        <v>271</v>
      </c>
      <c r="V274" s="18"/>
      <c r="W274" s="18">
        <f>Таблица19101413[[#This Row],[Грунт]]+Таблица19101413[[#This Row],[Щебень]]+Таблица19101413[[#This Row],[Асфальт]]+Таблица19101413[[#This Row],[Бетон]]</f>
        <v>1.7190000000000001</v>
      </c>
      <c r="X274" s="18"/>
      <c r="Y274" s="18"/>
      <c r="Z274" s="18"/>
      <c r="AA274" s="18"/>
      <c r="AH274" s="16">
        <v>167</v>
      </c>
    </row>
    <row r="275" spans="1:34" s="16" customFormat="1" x14ac:dyDescent="0.35">
      <c r="A275" s="10">
        <v>273</v>
      </c>
      <c r="B275" s="10" t="s">
        <v>583</v>
      </c>
      <c r="C275" s="10" t="s">
        <v>584</v>
      </c>
      <c r="D275" s="10" t="s">
        <v>68</v>
      </c>
      <c r="E275" s="10">
        <f>Таблица19101413[[#This Row],[Грунт]]+Таблица19101413[[#This Row],[Щебень]]+Таблица19101413[[#This Row],[Асфальт]]+Таблица19101413[[#This Row],[Бетон]]</f>
        <v>3</v>
      </c>
      <c r="F275" s="10">
        <v>3</v>
      </c>
      <c r="G275" s="11">
        <v>2.1</v>
      </c>
      <c r="H275" s="42">
        <v>0.9</v>
      </c>
      <c r="I275" s="13"/>
      <c r="J275" s="14"/>
      <c r="K275" s="15"/>
      <c r="L275" s="16" t="s">
        <v>31</v>
      </c>
      <c r="O275" s="16" t="b">
        <f>OR(Таблица19101413[[#This Row],[Щебень]]&gt;0,Таблица19101413[[#This Row],[Асфальт]]&gt;0,Таблица19101413[[#This Row],[Бетон]]&gt;0)</f>
        <v>1</v>
      </c>
      <c r="P275" s="16">
        <v>1</v>
      </c>
      <c r="R275" s="16">
        <v>272</v>
      </c>
      <c r="V275" s="18"/>
      <c r="W275" s="18">
        <f>Таблица19101413[[#This Row],[Грунт]]+Таблица19101413[[#This Row],[Щебень]]+Таблица19101413[[#This Row],[Асфальт]]+Таблица19101413[[#This Row],[Бетон]]</f>
        <v>3</v>
      </c>
      <c r="X275" s="18"/>
      <c r="Y275" s="18"/>
      <c r="Z275" s="18"/>
      <c r="AA275" s="18"/>
      <c r="AH275" s="16">
        <v>168</v>
      </c>
    </row>
    <row r="276" spans="1:34" s="16" customFormat="1" x14ac:dyDescent="0.35">
      <c r="A276" s="10">
        <v>274</v>
      </c>
      <c r="B276" s="10" t="s">
        <v>585</v>
      </c>
      <c r="C276" s="10" t="s">
        <v>586</v>
      </c>
      <c r="D276" s="10" t="s">
        <v>68</v>
      </c>
      <c r="E276" s="10">
        <f>Таблица19101413[[#This Row],[Грунт]]+Таблица19101413[[#This Row],[Щебень]]+Таблица19101413[[#This Row],[Асфальт]]+Таблица19101413[[#This Row],[Бетон]]</f>
        <v>6.6</v>
      </c>
      <c r="F276" s="10">
        <v>3</v>
      </c>
      <c r="G276" s="11">
        <v>0.7</v>
      </c>
      <c r="H276" s="42">
        <v>0.9</v>
      </c>
      <c r="I276" s="13">
        <v>5</v>
      </c>
      <c r="J276" s="14"/>
      <c r="K276" s="15"/>
      <c r="L276" s="16">
        <v>1</v>
      </c>
      <c r="O276" s="16" t="b">
        <f>OR(Таблица19101413[[#This Row],[Щебень]]&gt;0,Таблица19101413[[#This Row],[Асфальт]]&gt;0,Таблица19101413[[#This Row],[Бетон]]&gt;0)</f>
        <v>1</v>
      </c>
      <c r="P276" s="16">
        <v>1</v>
      </c>
      <c r="R276" s="16">
        <v>273</v>
      </c>
      <c r="V276" s="18"/>
      <c r="W276" s="18">
        <f>Таблица19101413[[#This Row],[Грунт]]+Таблица19101413[[#This Row],[Щебень]]+Таблица19101413[[#This Row],[Асфальт]]+Таблица19101413[[#This Row],[Бетон]]</f>
        <v>6.6</v>
      </c>
      <c r="X276" s="18"/>
      <c r="Y276" s="18"/>
      <c r="Z276" s="18"/>
      <c r="AA276" s="18"/>
      <c r="AH276" s="16">
        <v>169</v>
      </c>
    </row>
    <row r="277" spans="1:34" s="16" customFormat="1" x14ac:dyDescent="0.35">
      <c r="A277" s="10">
        <v>275</v>
      </c>
      <c r="B277" s="10" t="s">
        <v>587</v>
      </c>
      <c r="C277" s="10" t="s">
        <v>588</v>
      </c>
      <c r="D277" s="10" t="s">
        <v>68</v>
      </c>
      <c r="E277" s="25">
        <f>Таблица19101413[[#This Row],[Грунт]]+Таблица19101413[[#This Row],[Щебень]]+Таблица19101413[[#This Row],[Асфальт]]+Таблица19101413[[#This Row],[Бетон]]</f>
        <v>0.6</v>
      </c>
      <c r="F277" s="25">
        <v>3</v>
      </c>
      <c r="G277" s="11"/>
      <c r="H277" s="42">
        <v>0.6</v>
      </c>
      <c r="I277" s="13"/>
      <c r="J277" s="14"/>
      <c r="K277" s="15"/>
      <c r="L277" s="16">
        <v>1</v>
      </c>
      <c r="O277" s="24" t="b">
        <f>OR(Таблица19101413[[#This Row],[Щебень]]&gt;0,Таблица19101413[[#This Row],[Асфальт]]&gt;0,Таблица19101413[[#This Row],[Бетон]]&gt;0)</f>
        <v>1</v>
      </c>
      <c r="V277" s="18"/>
      <c r="W277" s="18">
        <f>Таблица19101413[[#This Row],[Грунт]]+Таблица19101413[[#This Row],[Щебень]]+Таблица19101413[[#This Row],[Асфальт]]+Таблица19101413[[#This Row],[Бетон]]</f>
        <v>0.6</v>
      </c>
      <c r="X277" s="18"/>
      <c r="Y277" s="18"/>
      <c r="Z277" s="18"/>
      <c r="AA277" s="18"/>
      <c r="AH277" s="16">
        <v>170</v>
      </c>
    </row>
    <row r="278" spans="1:34" s="16" customFormat="1" x14ac:dyDescent="0.35">
      <c r="A278" s="10">
        <v>276</v>
      </c>
      <c r="B278" s="10" t="s">
        <v>589</v>
      </c>
      <c r="C278" s="10" t="s">
        <v>590</v>
      </c>
      <c r="D278" s="10" t="s">
        <v>68</v>
      </c>
      <c r="E278" s="25">
        <f>Таблица19101413[[#This Row],[Грунт]]+Таблица19101413[[#This Row],[Щебень]]+Таблица19101413[[#This Row],[Асфальт]]+Таблица19101413[[#This Row],[Бетон]]</f>
        <v>0.79</v>
      </c>
      <c r="F278" s="25">
        <v>3</v>
      </c>
      <c r="G278" s="11"/>
      <c r="H278" s="42">
        <v>0.79</v>
      </c>
      <c r="I278" s="13"/>
      <c r="J278" s="14"/>
      <c r="K278" s="15"/>
      <c r="L278" s="16">
        <v>1</v>
      </c>
      <c r="O278" s="24" t="b">
        <f>OR(Таблица19101413[[#This Row],[Щебень]]&gt;0,Таблица19101413[[#This Row],[Асфальт]]&gt;0,Таблица19101413[[#This Row],[Бетон]]&gt;0)</f>
        <v>1</v>
      </c>
      <c r="V278" s="18"/>
      <c r="W278" s="18">
        <f>Таблица19101413[[#This Row],[Грунт]]+Таблица19101413[[#This Row],[Щебень]]+Таблица19101413[[#This Row],[Асфальт]]+Таблица19101413[[#This Row],[Бетон]]</f>
        <v>0.79</v>
      </c>
      <c r="X278" s="18"/>
      <c r="Y278" s="18"/>
      <c r="Z278" s="18"/>
      <c r="AA278" s="18"/>
      <c r="AH278" s="16">
        <v>171</v>
      </c>
    </row>
    <row r="279" spans="1:34" s="16" customFormat="1" ht="46.5" x14ac:dyDescent="0.35">
      <c r="A279" s="10">
        <v>277</v>
      </c>
      <c r="B279" s="10" t="s">
        <v>591</v>
      </c>
      <c r="C279" s="10" t="s">
        <v>592</v>
      </c>
      <c r="D279" s="10" t="s">
        <v>68</v>
      </c>
      <c r="E279" s="25">
        <f>Таблица19101413[[#This Row],[Грунт]]+Таблица19101413[[#This Row],[Щебень]]+Таблица19101413[[#This Row],[Асфальт]]+Таблица19101413[[#This Row],[Бетон]]</f>
        <v>0.76</v>
      </c>
      <c r="F279" s="25">
        <v>3</v>
      </c>
      <c r="G279" s="11"/>
      <c r="H279" s="42">
        <v>0.76</v>
      </c>
      <c r="I279" s="13"/>
      <c r="J279" s="14"/>
      <c r="K279" s="15"/>
      <c r="L279" s="16">
        <v>1</v>
      </c>
      <c r="O279" s="24" t="b">
        <f>OR(Таблица19101413[[#This Row],[Щебень]]&gt;0,Таблица19101413[[#This Row],[Асфальт]]&gt;0,Таблица19101413[[#This Row],[Бетон]]&gt;0)</f>
        <v>1</v>
      </c>
      <c r="V279" s="18"/>
      <c r="W279" s="18">
        <f>Таблица19101413[[#This Row],[Грунт]]+Таблица19101413[[#This Row],[Щебень]]+Таблица19101413[[#This Row],[Асфальт]]+Таблица19101413[[#This Row],[Бетон]]</f>
        <v>0.76</v>
      </c>
      <c r="X279" s="18"/>
      <c r="Y279" s="18"/>
      <c r="Z279" s="18"/>
      <c r="AA279" s="18"/>
      <c r="AH279" s="16">
        <v>172</v>
      </c>
    </row>
    <row r="280" spans="1:34" s="16" customFormat="1" x14ac:dyDescent="0.35">
      <c r="A280" s="10">
        <v>278</v>
      </c>
      <c r="B280" s="10" t="s">
        <v>593</v>
      </c>
      <c r="C280" s="10" t="s">
        <v>594</v>
      </c>
      <c r="D280" s="10" t="s">
        <v>68</v>
      </c>
      <c r="E280" s="25">
        <f>Таблица19101413[[#This Row],[Грунт]]+Таблица19101413[[#This Row],[Щебень]]+Таблица19101413[[#This Row],[Асфальт]]+Таблица19101413[[#This Row],[Бетон]]</f>
        <v>0.63</v>
      </c>
      <c r="F280" s="25">
        <v>3</v>
      </c>
      <c r="G280" s="11"/>
      <c r="H280" s="42">
        <v>0.63</v>
      </c>
      <c r="I280" s="13"/>
      <c r="J280" s="14"/>
      <c r="K280" s="15"/>
      <c r="L280" s="16">
        <v>1</v>
      </c>
      <c r="O280" s="24" t="b">
        <f>OR(Таблица19101413[[#This Row],[Щебень]]&gt;0,Таблица19101413[[#This Row],[Асфальт]]&gt;0,Таблица19101413[[#This Row],[Бетон]]&gt;0)</f>
        <v>1</v>
      </c>
      <c r="V280" s="43"/>
      <c r="W280" s="43">
        <f>Таблица19101413[[#This Row],[Грунт]]+Таблица19101413[[#This Row],[Щебень]]+Таблица19101413[[#This Row],[Асфальт]]+Таблица19101413[[#This Row],[Бетон]]</f>
        <v>0.63</v>
      </c>
      <c r="X280" s="43"/>
      <c r="Y280" s="43"/>
      <c r="Z280" s="43"/>
      <c r="AA280" s="43"/>
      <c r="AH280" s="16">
        <v>173</v>
      </c>
    </row>
    <row r="281" spans="1:34" s="44" customFormat="1" ht="46.5" x14ac:dyDescent="0.35">
      <c r="A281" s="10">
        <v>279</v>
      </c>
      <c r="B281" s="10" t="s">
        <v>595</v>
      </c>
      <c r="C281" s="10" t="s">
        <v>596</v>
      </c>
      <c r="D281" s="10" t="s">
        <v>68</v>
      </c>
      <c r="E281" s="41">
        <v>0.372</v>
      </c>
      <c r="F281" s="20">
        <v>3</v>
      </c>
      <c r="G281" s="11"/>
      <c r="H281" s="34">
        <v>0.372</v>
      </c>
      <c r="I281" s="13"/>
      <c r="J281" s="14"/>
      <c r="K281" s="15"/>
      <c r="L281" s="16">
        <v>1</v>
      </c>
      <c r="M281" s="18"/>
      <c r="N281" s="18"/>
      <c r="O281" s="33" t="b">
        <f>OR(Таблица19101413[[#This Row],[Щебень]]&gt;0,Таблица19101413[[#This Row],[Асфальт]]&gt;0,Таблица19101413[[#This Row],[Бетон]]&gt;0)</f>
        <v>1</v>
      </c>
      <c r="P281" s="18"/>
      <c r="Q281" s="18"/>
      <c r="R281" s="18"/>
      <c r="S281" s="18"/>
      <c r="T281" s="18"/>
      <c r="U281" s="18"/>
      <c r="V281" s="18"/>
      <c r="W281" s="33">
        <f>Таблица19101413[[#This Row],[Грунт]]+Таблица19101413[[#This Row],[Щебень]]+Таблица19101413[[#This Row],[Асфальт]]+Таблица19101413[[#This Row],[Бетон]]</f>
        <v>0.372</v>
      </c>
      <c r="X281" s="18"/>
      <c r="Y281" s="18"/>
      <c r="Z281" s="18"/>
      <c r="AA281" s="18"/>
    </row>
    <row r="282" spans="1:34" ht="33.75" customHeight="1" x14ac:dyDescent="0.35">
      <c r="A282" s="45" t="s">
        <v>597</v>
      </c>
      <c r="B282" s="45"/>
      <c r="C282" s="45"/>
      <c r="D282" s="45"/>
      <c r="E282" s="46">
        <f>SUBTOTAL(109,Таблица19101413[Протяженность(км)])</f>
        <v>485.88499999999993</v>
      </c>
      <c r="F282" s="46"/>
      <c r="G282" s="46">
        <f>SUBTOTAL(109,Таблица19101413[Грунт])</f>
        <v>306.65699999999993</v>
      </c>
      <c r="H282" s="46">
        <f>SUBTOTAL(109,Таблица19101413[Щебень])</f>
        <v>61.209000000000003</v>
      </c>
      <c r="I282" s="46">
        <f>SUBTOTAL(109,Таблица19101413[Асфальт])</f>
        <v>113.25599999999999</v>
      </c>
      <c r="J282" s="46">
        <f>SUBTOTAL(109,Таблица19101413[Бетон])</f>
        <v>4.7629999999999999</v>
      </c>
      <c r="K282" s="46">
        <f>SUBTOTAL(109,Таблица19101413[Столбец6])</f>
        <v>0</v>
      </c>
      <c r="L282" s="46">
        <f>SUBTOTAL(109,Таблица19101413[ПАСПОРТИЗАЦИЯ])</f>
        <v>166</v>
      </c>
      <c r="M282" s="46">
        <f>SUBTOTAL(109,Таблица19101413[МЕЖЕВАНИЕ])</f>
        <v>1.45</v>
      </c>
      <c r="N282" s="46">
        <f>SUBTOTAL(109,Таблица19101413[Столбец5])</f>
        <v>0</v>
      </c>
      <c r="O282" s="46">
        <f>SUBTOTAL(109,Таблица19101413[ФИЛЬТР ПО ТВЕРДОМУ])</f>
        <v>0</v>
      </c>
      <c r="P282" s="47">
        <f>SUBTOTAL(109,Таблица19101413[Столбец1])</f>
        <v>104.7</v>
      </c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</row>
    <row r="283" spans="1:34" x14ac:dyDescent="0.35">
      <c r="H283" s="48">
        <f>Таблица19101413[[#Totals],[Щебень]]/Таблица19101413[[#Totals],[Протяженность(км)]]</f>
        <v>0.12597425316690167</v>
      </c>
      <c r="I283" s="49">
        <f>Таблица19101413[[#Totals],[Асфальт]]/Таблица19101413[[#Totals],[Протяженность(км)]]</f>
        <v>0.23309219259701369</v>
      </c>
      <c r="J283" s="48">
        <f>Таблица19101413[[#Totals],[Бетон]]/Таблица19101413[[#Totals],[Протяженность(км)]]</f>
        <v>9.8027310989225857E-3</v>
      </c>
      <c r="K283" s="50"/>
    </row>
    <row r="284" spans="1:34" x14ac:dyDescent="0.35">
      <c r="E284" s="47">
        <f>H284/Таблица19101413[[#Totals],[Протяженность(км)]]</f>
        <v>0.36880331765747043</v>
      </c>
      <c r="H284" s="47">
        <v>179.196</v>
      </c>
    </row>
    <row r="288" spans="1:34" x14ac:dyDescent="0.35">
      <c r="E288" s="47">
        <f>Таблица19101413[[#Totals],[Грунт]]/Таблица19101413[[#Totals],[Протяженность(км)]]</f>
        <v>0.63113082313716207</v>
      </c>
      <c r="G288" s="49">
        <f>Таблица19101413[[#Totals],[Бетон]]+Таблица19101413[[#Totals],[Асфальт]]+Таблица19101413[[#Totals],[Щебень]]</f>
        <v>179.22800000000001</v>
      </c>
    </row>
    <row r="299" spans="3:3" x14ac:dyDescent="0.35">
      <c r="C299" s="1" t="s">
        <v>598</v>
      </c>
    </row>
  </sheetData>
  <mergeCells count="1">
    <mergeCell ref="E1:J1"/>
  </mergeCell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ARM-31</dc:creator>
  <cp:lastModifiedBy>ARM-31</cp:lastModifiedBy>
  <dcterms:created xsi:type="dcterms:W3CDTF">2025-03-11T08:43:37Z</dcterms:created>
  <dcterms:modified xsi:type="dcterms:W3CDTF">2025-03-11T08:44:34Z</dcterms:modified>
</cp:coreProperties>
</file>